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35" windowWidth="27315" windowHeight="13740"/>
  </bookViews>
  <sheets>
    <sheet name="Introduction" sheetId="2" r:id="rId1"/>
    <sheet name="Card Library" sheetId="3" r:id="rId2"/>
    <sheet name="Portfolio n°1" sheetId="4" r:id="rId3"/>
    <sheet name="Portfolio n°2" sheetId="5" r:id="rId4"/>
    <sheet name="Portfolio n°3" sheetId="6" r:id="rId5"/>
  </sheets>
  <definedNames>
    <definedName name="_xlnm._FilterDatabase" localSheetId="1" hidden="1">'Card Library'!$A$1:$AH$1411</definedName>
  </definedNames>
  <calcPr calcId="125725"/>
</workbook>
</file>

<file path=xl/calcChain.xml><?xml version="1.0" encoding="utf-8"?>
<calcChain xmlns="http://schemas.openxmlformats.org/spreadsheetml/2006/main">
  <c r="L14" i="2"/>
  <c r="J14"/>
  <c r="H14"/>
  <c r="F14"/>
  <c r="L12"/>
  <c r="J12"/>
  <c r="H12"/>
  <c r="F12"/>
  <c r="J101" i="4"/>
  <c r="L101"/>
  <c r="L99" i="5"/>
  <c r="L100"/>
  <c r="L101"/>
  <c r="J101"/>
  <c r="J100"/>
  <c r="J99"/>
  <c r="E101"/>
  <c r="E100"/>
  <c r="E99"/>
  <c r="L101" i="6"/>
  <c r="L100"/>
  <c r="L99"/>
  <c r="J101"/>
  <c r="J100"/>
  <c r="J99"/>
  <c r="E101"/>
  <c r="E100"/>
  <c r="E99"/>
  <c r="L100" i="4"/>
  <c r="L99"/>
  <c r="J99"/>
  <c r="J100"/>
  <c r="E100"/>
  <c r="E99"/>
  <c r="F3" i="3"/>
  <c r="F4"/>
  <c r="F5"/>
  <c r="F6"/>
  <c r="F7"/>
  <c r="F8"/>
  <c r="F9"/>
  <c r="F10"/>
  <c r="F11"/>
  <c r="F12"/>
  <c r="F13"/>
  <c r="F14"/>
  <c r="F15"/>
  <c r="F16"/>
  <c r="F17"/>
  <c r="F18"/>
  <c r="F19"/>
  <c r="F21"/>
  <c r="F22"/>
  <c r="F23"/>
  <c r="F24"/>
  <c r="F25"/>
  <c r="F26"/>
  <c r="F28"/>
  <c r="F30"/>
  <c r="F32"/>
  <c r="F33"/>
  <c r="F35"/>
  <c r="F36"/>
  <c r="F38"/>
  <c r="F39"/>
  <c r="F41"/>
  <c r="F42"/>
  <c r="F43"/>
  <c r="F44"/>
  <c r="F45"/>
  <c r="F46"/>
  <c r="F48"/>
  <c r="F50"/>
  <c r="F52"/>
  <c r="F53"/>
  <c r="F54"/>
  <c r="F55"/>
  <c r="F56"/>
  <c r="F57"/>
  <c r="F58"/>
  <c r="F59"/>
  <c r="F60"/>
  <c r="F62"/>
  <c r="F64"/>
  <c r="F65"/>
  <c r="F66"/>
  <c r="F67"/>
  <c r="F69"/>
  <c r="F70"/>
  <c r="F71"/>
  <c r="F72"/>
  <c r="F73"/>
  <c r="F74"/>
  <c r="F76"/>
  <c r="F77"/>
  <c r="F78"/>
  <c r="F79"/>
  <c r="F80"/>
  <c r="F81"/>
  <c r="F82"/>
  <c r="F83"/>
  <c r="F84"/>
  <c r="F85"/>
  <c r="F86"/>
  <c r="F87"/>
  <c r="F88"/>
  <c r="F89"/>
  <c r="F90"/>
  <c r="F91"/>
  <c r="F92"/>
  <c r="F93"/>
  <c r="F94"/>
  <c r="F95"/>
  <c r="F96"/>
  <c r="F97"/>
  <c r="F98"/>
  <c r="F99"/>
  <c r="F100"/>
  <c r="F108"/>
  <c r="F102"/>
  <c r="F103"/>
  <c r="F104"/>
  <c r="F105"/>
  <c r="F106"/>
  <c r="F107"/>
  <c r="F120"/>
  <c r="F313"/>
  <c r="F110"/>
  <c r="F111"/>
  <c r="F112"/>
  <c r="F114"/>
  <c r="F115"/>
  <c r="F116"/>
  <c r="F118"/>
  <c r="F119"/>
  <c r="F422"/>
  <c r="F121"/>
  <c r="F488"/>
  <c r="F123"/>
  <c r="F124"/>
  <c r="F125"/>
  <c r="F126"/>
  <c r="F128"/>
  <c r="F129"/>
  <c r="F130"/>
  <c r="F131"/>
  <c r="F132"/>
  <c r="F509"/>
  <c r="F134"/>
  <c r="F135"/>
  <c r="F136"/>
  <c r="F137"/>
  <c r="F138"/>
  <c r="F139"/>
  <c r="F140"/>
  <c r="F141"/>
  <c r="F142"/>
  <c r="F144"/>
  <c r="F838"/>
  <c r="F146"/>
  <c r="F1036"/>
  <c r="F149"/>
  <c r="F150"/>
  <c r="F152"/>
  <c r="F153"/>
  <c r="F154"/>
  <c r="F155"/>
  <c r="F156"/>
  <c r="F157"/>
  <c r="F158"/>
  <c r="F159"/>
  <c r="F160"/>
  <c r="F161"/>
  <c r="F162"/>
  <c r="F163"/>
  <c r="F164"/>
  <c r="F165"/>
  <c r="F166"/>
  <c r="F167"/>
  <c r="F168"/>
  <c r="F169"/>
  <c r="F170"/>
  <c r="F171"/>
  <c r="F172"/>
  <c r="F173"/>
  <c r="F174"/>
  <c r="F175"/>
  <c r="F176"/>
  <c r="F177"/>
  <c r="F179"/>
  <c r="F180"/>
  <c r="F181"/>
  <c r="F182"/>
  <c r="F183"/>
  <c r="F184"/>
  <c r="F1184"/>
  <c r="F186"/>
  <c r="F187"/>
  <c r="F189"/>
  <c r="F191"/>
  <c r="F193"/>
  <c r="F194"/>
  <c r="F196"/>
  <c r="F197"/>
  <c r="F198"/>
  <c r="F199"/>
  <c r="F200"/>
  <c r="F201"/>
  <c r="F203"/>
  <c r="F204"/>
  <c r="F205"/>
  <c r="F206"/>
  <c r="F208"/>
  <c r="F210"/>
  <c r="F211"/>
  <c r="F213"/>
  <c r="F215"/>
  <c r="F216"/>
  <c r="F217"/>
  <c r="F219"/>
  <c r="F220"/>
  <c r="F221"/>
  <c r="F222"/>
  <c r="F223"/>
  <c r="F225"/>
  <c r="F226"/>
  <c r="F227"/>
  <c r="F228"/>
  <c r="F229"/>
  <c r="F109"/>
  <c r="F231"/>
  <c r="F232"/>
  <c r="F233"/>
  <c r="F234"/>
  <c r="F236"/>
  <c r="F237"/>
  <c r="F238"/>
  <c r="F239"/>
  <c r="F240"/>
  <c r="F241"/>
  <c r="F242"/>
  <c r="F243"/>
  <c r="F244"/>
  <c r="F246"/>
  <c r="F247"/>
  <c r="F248"/>
  <c r="F249"/>
  <c r="F251"/>
  <c r="F253"/>
  <c r="F254"/>
  <c r="F255"/>
  <c r="F256"/>
  <c r="F257"/>
  <c r="F258"/>
  <c r="F259"/>
  <c r="F260"/>
  <c r="F262"/>
  <c r="F263"/>
  <c r="F264"/>
  <c r="F265"/>
  <c r="F339"/>
  <c r="F268"/>
  <c r="F269"/>
  <c r="F270"/>
  <c r="F271"/>
  <c r="F272"/>
  <c r="F273"/>
  <c r="F274"/>
  <c r="F364"/>
  <c r="F276"/>
  <c r="F277"/>
  <c r="F278"/>
  <c r="F279"/>
  <c r="F281"/>
  <c r="F283"/>
  <c r="F284"/>
  <c r="F285"/>
  <c r="F287"/>
  <c r="F288"/>
  <c r="F289"/>
  <c r="F290"/>
  <c r="F291"/>
  <c r="F292"/>
  <c r="F293"/>
  <c r="F294"/>
  <c r="F295"/>
  <c r="F296"/>
  <c r="F297"/>
  <c r="F299"/>
  <c r="F300"/>
  <c r="F302"/>
  <c r="F303"/>
  <c r="F385"/>
  <c r="F408"/>
  <c r="F307"/>
  <c r="F719"/>
  <c r="F309"/>
  <c r="F310"/>
  <c r="F311"/>
  <c r="F312"/>
  <c r="F864"/>
  <c r="F314"/>
  <c r="F315"/>
  <c r="F316"/>
  <c r="F317"/>
  <c r="F318"/>
  <c r="F319"/>
  <c r="F320"/>
  <c r="F322"/>
  <c r="F323"/>
  <c r="F325"/>
  <c r="F326"/>
  <c r="F327"/>
  <c r="F328"/>
  <c r="F329"/>
  <c r="F331"/>
  <c r="F332"/>
  <c r="F333"/>
  <c r="F334"/>
  <c r="F335"/>
  <c r="F962"/>
  <c r="F337"/>
  <c r="F1139"/>
  <c r="F340"/>
  <c r="F342"/>
  <c r="F343"/>
  <c r="F344"/>
  <c r="F346"/>
  <c r="F347"/>
  <c r="F348"/>
  <c r="F349"/>
  <c r="F350"/>
  <c r="F351"/>
  <c r="F352"/>
  <c r="F353"/>
  <c r="F1206"/>
  <c r="F355"/>
  <c r="F356"/>
  <c r="F357"/>
  <c r="F358"/>
  <c r="F359"/>
  <c r="F360"/>
  <c r="F362"/>
  <c r="F1220"/>
  <c r="F365"/>
  <c r="F366"/>
  <c r="F367"/>
  <c r="F368"/>
  <c r="F369"/>
  <c r="F370"/>
  <c r="F371"/>
  <c r="F372"/>
  <c r="F133"/>
  <c r="F374"/>
  <c r="F375"/>
  <c r="F377"/>
  <c r="F378"/>
  <c r="F379"/>
  <c r="F380"/>
  <c r="F381"/>
  <c r="F382"/>
  <c r="F383"/>
  <c r="F384"/>
  <c r="F148"/>
  <c r="F386"/>
  <c r="F387"/>
  <c r="F389"/>
  <c r="F390"/>
  <c r="F391"/>
  <c r="F393"/>
  <c r="F395"/>
  <c r="F185"/>
  <c r="F397"/>
  <c r="F398"/>
  <c r="F399"/>
  <c r="F400"/>
  <c r="F401"/>
  <c r="F305"/>
  <c r="F403"/>
  <c r="F404"/>
  <c r="F405"/>
  <c r="F406"/>
  <c r="F407"/>
  <c r="F535"/>
  <c r="F409"/>
  <c r="F410"/>
  <c r="F411"/>
  <c r="F412"/>
  <c r="F414"/>
  <c r="F415"/>
  <c r="F416"/>
  <c r="F418"/>
  <c r="F419"/>
  <c r="F420"/>
  <c r="F421"/>
  <c r="F673"/>
  <c r="F423"/>
  <c r="F424"/>
  <c r="F425"/>
  <c r="F426"/>
  <c r="F427"/>
  <c r="F428"/>
  <c r="F429"/>
  <c r="F430"/>
  <c r="F431"/>
  <c r="F432"/>
  <c r="F433"/>
  <c r="F434"/>
  <c r="F435"/>
  <c r="F436"/>
  <c r="F437"/>
  <c r="F438"/>
  <c r="F439"/>
  <c r="F440"/>
  <c r="F441"/>
  <c r="F442"/>
  <c r="F443"/>
  <c r="F444"/>
  <c r="F446"/>
  <c r="F447"/>
  <c r="F448"/>
  <c r="F450"/>
  <c r="F451"/>
  <c r="F857"/>
  <c r="F453"/>
  <c r="F454"/>
  <c r="F455"/>
  <c r="F456"/>
  <c r="F457"/>
  <c r="F458"/>
  <c r="F459"/>
  <c r="F460"/>
  <c r="F461"/>
  <c r="F462"/>
  <c r="F463"/>
  <c r="F464"/>
  <c r="F465"/>
  <c r="F466"/>
  <c r="F467"/>
  <c r="F468"/>
  <c r="F469"/>
  <c r="F470"/>
  <c r="F471"/>
  <c r="F472"/>
  <c r="F473"/>
  <c r="F475"/>
  <c r="F477"/>
  <c r="F478"/>
  <c r="F480"/>
  <c r="F481"/>
  <c r="F482"/>
  <c r="F483"/>
  <c r="F484"/>
  <c r="F485"/>
  <c r="F486"/>
  <c r="F487"/>
  <c r="F975"/>
  <c r="F489"/>
  <c r="F490"/>
  <c r="F491"/>
  <c r="F493"/>
  <c r="F494"/>
  <c r="F495"/>
  <c r="F497"/>
  <c r="F499"/>
  <c r="F500"/>
  <c r="F501"/>
  <c r="F503"/>
  <c r="F504"/>
  <c r="F505"/>
  <c r="F507"/>
  <c r="F508"/>
  <c r="F996"/>
  <c r="F510"/>
  <c r="F511"/>
  <c r="F512"/>
  <c r="F513"/>
  <c r="F515"/>
  <c r="F516"/>
  <c r="F517"/>
  <c r="F519"/>
  <c r="F520"/>
  <c r="F522"/>
  <c r="F523"/>
  <c r="F524"/>
  <c r="F525"/>
  <c r="F526"/>
  <c r="F528"/>
  <c r="F529"/>
  <c r="F530"/>
  <c r="F532"/>
  <c r="F534"/>
  <c r="F1248"/>
  <c r="F536"/>
  <c r="F537"/>
  <c r="F538"/>
  <c r="F539"/>
  <c r="F540"/>
  <c r="F541"/>
  <c r="F542"/>
  <c r="F543"/>
  <c r="F545"/>
  <c r="F101"/>
  <c r="F122"/>
  <c r="F267"/>
  <c r="F549"/>
  <c r="F550"/>
  <c r="F551"/>
  <c r="F552"/>
  <c r="F553"/>
  <c r="F554"/>
  <c r="F555"/>
  <c r="F556"/>
  <c r="F557"/>
  <c r="F559"/>
  <c r="F560"/>
  <c r="F561"/>
  <c r="F562"/>
  <c r="F563"/>
  <c r="F564"/>
  <c r="F565"/>
  <c r="F566"/>
  <c r="F567"/>
  <c r="F568"/>
  <c r="F569"/>
  <c r="F570"/>
  <c r="F571"/>
  <c r="F573"/>
  <c r="F575"/>
  <c r="F577"/>
  <c r="F579"/>
  <c r="F580"/>
  <c r="F582"/>
  <c r="F583"/>
  <c r="F584"/>
  <c r="F585"/>
  <c r="F586"/>
  <c r="F587"/>
  <c r="F588"/>
  <c r="F589"/>
  <c r="F590"/>
  <c r="F591"/>
  <c r="F592"/>
  <c r="F593"/>
  <c r="F594"/>
  <c r="F595"/>
  <c r="F596"/>
  <c r="F597"/>
  <c r="F598"/>
  <c r="F599"/>
  <c r="F600"/>
  <c r="F601"/>
  <c r="F603"/>
  <c r="F604"/>
  <c r="F606"/>
  <c r="F607"/>
  <c r="F608"/>
  <c r="F609"/>
  <c r="F610"/>
  <c r="F612"/>
  <c r="F613"/>
  <c r="F614"/>
  <c r="F615"/>
  <c r="F616"/>
  <c r="F617"/>
  <c r="F619"/>
  <c r="F620"/>
  <c r="F622"/>
  <c r="F624"/>
  <c r="F626"/>
  <c r="F627"/>
  <c r="F629"/>
  <c r="F630"/>
  <c r="F632"/>
  <c r="F633"/>
  <c r="F634"/>
  <c r="F636"/>
  <c r="F637"/>
  <c r="F639"/>
  <c r="F641"/>
  <c r="F643"/>
  <c r="F644"/>
  <c r="F645"/>
  <c r="F646"/>
  <c r="F648"/>
  <c r="F650"/>
  <c r="F651"/>
  <c r="F652"/>
  <c r="F653"/>
  <c r="F654"/>
  <c r="F655"/>
  <c r="F656"/>
  <c r="F657"/>
  <c r="F658"/>
  <c r="F659"/>
  <c r="F660"/>
  <c r="F661"/>
  <c r="F662"/>
  <c r="F664"/>
  <c r="F665"/>
  <c r="F666"/>
  <c r="F667"/>
  <c r="F668"/>
  <c r="F670"/>
  <c r="F671"/>
  <c r="F672"/>
  <c r="F275"/>
  <c r="F674"/>
  <c r="F675"/>
  <c r="F677"/>
  <c r="F678"/>
  <c r="F680"/>
  <c r="F681"/>
  <c r="F682"/>
  <c r="F684"/>
  <c r="F686"/>
  <c r="F687"/>
  <c r="F688"/>
  <c r="F689"/>
  <c r="F690"/>
  <c r="F691"/>
  <c r="F692"/>
  <c r="F693"/>
  <c r="F695"/>
  <c r="F696"/>
  <c r="F697"/>
  <c r="F698"/>
  <c r="F699"/>
  <c r="F700"/>
  <c r="F702"/>
  <c r="F703"/>
  <c r="F704"/>
  <c r="F705"/>
  <c r="F706"/>
  <c r="F707"/>
  <c r="F709"/>
  <c r="F710"/>
  <c r="F711"/>
  <c r="F712"/>
  <c r="F713"/>
  <c r="F714"/>
  <c r="F715"/>
  <c r="F716"/>
  <c r="F717"/>
  <c r="F718"/>
  <c r="F373"/>
  <c r="F720"/>
  <c r="F721"/>
  <c r="F722"/>
  <c r="F723"/>
  <c r="F724"/>
  <c r="F725"/>
  <c r="F726"/>
  <c r="F727"/>
  <c r="F402"/>
  <c r="F729"/>
  <c r="F730"/>
  <c r="F732"/>
  <c r="F452"/>
  <c r="F734"/>
  <c r="F735"/>
  <c r="F736"/>
  <c r="F737"/>
  <c r="F738"/>
  <c r="F740"/>
  <c r="F742"/>
  <c r="F744"/>
  <c r="F746"/>
  <c r="F748"/>
  <c r="F749"/>
  <c r="F308"/>
  <c r="F751"/>
  <c r="F752"/>
  <c r="F753"/>
  <c r="F754"/>
  <c r="F755"/>
  <c r="F756"/>
  <c r="F757"/>
  <c r="F759"/>
  <c r="F760"/>
  <c r="F761"/>
  <c r="F762"/>
  <c r="F763"/>
  <c r="F764"/>
  <c r="F765"/>
  <c r="F766"/>
  <c r="F767"/>
  <c r="F768"/>
  <c r="F769"/>
  <c r="F770"/>
  <c r="F772"/>
  <c r="F773"/>
  <c r="F774"/>
  <c r="F775"/>
  <c r="F776"/>
  <c r="F777"/>
  <c r="F778"/>
  <c r="F779"/>
  <c r="F780"/>
  <c r="F781"/>
  <c r="F782"/>
  <c r="F783"/>
  <c r="F784"/>
  <c r="F786"/>
  <c r="F787"/>
  <c r="F789"/>
  <c r="F790"/>
  <c r="F792"/>
  <c r="F793"/>
  <c r="F794"/>
  <c r="F796"/>
  <c r="F798"/>
  <c r="F800"/>
  <c r="F801"/>
  <c r="F802"/>
  <c r="F804"/>
  <c r="F805"/>
  <c r="F807"/>
  <c r="F809"/>
  <c r="F810"/>
  <c r="F811"/>
  <c r="F812"/>
  <c r="F813"/>
  <c r="F815"/>
  <c r="F816"/>
  <c r="F817"/>
  <c r="F818"/>
  <c r="F819"/>
  <c r="F820"/>
  <c r="F821"/>
  <c r="F822"/>
  <c r="F823"/>
  <c r="F824"/>
  <c r="F826"/>
  <c r="F827"/>
  <c r="F828"/>
  <c r="F829"/>
  <c r="F831"/>
  <c r="F832"/>
  <c r="F833"/>
  <c r="F835"/>
  <c r="F837"/>
  <c r="F336"/>
  <c r="F839"/>
  <c r="F840"/>
  <c r="F841"/>
  <c r="F843"/>
  <c r="F845"/>
  <c r="F846"/>
  <c r="F848"/>
  <c r="F849"/>
  <c r="F850"/>
  <c r="F851"/>
  <c r="F852"/>
  <c r="F853"/>
  <c r="F854"/>
  <c r="F855"/>
  <c r="F856"/>
  <c r="F396"/>
  <c r="F858"/>
  <c r="F860"/>
  <c r="F861"/>
  <c r="F862"/>
  <c r="F863"/>
  <c r="F546"/>
  <c r="F865"/>
  <c r="F866"/>
  <c r="F867"/>
  <c r="F868"/>
  <c r="F869"/>
  <c r="F870"/>
  <c r="F871"/>
  <c r="F872"/>
  <c r="F873"/>
  <c r="F874"/>
  <c r="F875"/>
  <c r="F876"/>
  <c r="F877"/>
  <c r="F878"/>
  <c r="F879"/>
  <c r="F880"/>
  <c r="F882"/>
  <c r="F883"/>
  <c r="F884"/>
  <c r="F885"/>
  <c r="F886"/>
  <c r="F887"/>
  <c r="F888"/>
  <c r="F889"/>
  <c r="F890"/>
  <c r="F891"/>
  <c r="F892"/>
  <c r="F893"/>
  <c r="F894"/>
  <c r="F895"/>
  <c r="F897"/>
  <c r="F898"/>
  <c r="F899"/>
  <c r="F900"/>
  <c r="F901"/>
  <c r="F902"/>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40"/>
  <c r="F942"/>
  <c r="F943"/>
  <c r="F944"/>
  <c r="F946"/>
  <c r="F947"/>
  <c r="F949"/>
  <c r="F950"/>
  <c r="F951"/>
  <c r="F952"/>
  <c r="F953"/>
  <c r="F954"/>
  <c r="F955"/>
  <c r="F956"/>
  <c r="F957"/>
  <c r="F959"/>
  <c r="F960"/>
  <c r="F961"/>
  <c r="F547"/>
  <c r="F963"/>
  <c r="F964"/>
  <c r="F965"/>
  <c r="F966"/>
  <c r="F967"/>
  <c r="F968"/>
  <c r="F969"/>
  <c r="F970"/>
  <c r="F971"/>
  <c r="F972"/>
  <c r="F973"/>
  <c r="F974"/>
  <c r="F993"/>
  <c r="F976"/>
  <c r="F978"/>
  <c r="F979"/>
  <c r="F980"/>
  <c r="F1092"/>
  <c r="F982"/>
  <c r="F983"/>
  <c r="F984"/>
  <c r="F985"/>
  <c r="F986"/>
  <c r="F987"/>
  <c r="F988"/>
  <c r="F989"/>
  <c r="F990"/>
  <c r="F991"/>
  <c r="F145"/>
  <c r="F994"/>
  <c r="F995"/>
  <c r="F306"/>
  <c r="F997"/>
  <c r="F998"/>
  <c r="F999"/>
  <c r="F1000"/>
  <c r="F1001"/>
  <c r="F1002"/>
  <c r="F1003"/>
  <c r="F1004"/>
  <c r="F1005"/>
  <c r="F1006"/>
  <c r="F1007"/>
  <c r="F1008"/>
  <c r="F1009"/>
  <c r="F1010"/>
  <c r="F1011"/>
  <c r="F1012"/>
  <c r="F1013"/>
  <c r="F1014"/>
  <c r="F1015"/>
  <c r="F1016"/>
  <c r="F1017"/>
  <c r="F1018"/>
  <c r="F1019"/>
  <c r="F1021"/>
  <c r="F1022"/>
  <c r="F1024"/>
  <c r="F1025"/>
  <c r="F1027"/>
  <c r="F1028"/>
  <c r="F1029"/>
  <c r="F1031"/>
  <c r="F1033"/>
  <c r="F1035"/>
  <c r="F1343"/>
  <c r="F1037"/>
  <c r="F1039"/>
  <c r="F1041"/>
  <c r="F1043"/>
  <c r="F1045"/>
  <c r="F1046"/>
  <c r="F1047"/>
  <c r="F1048"/>
  <c r="F1049"/>
  <c r="F1050"/>
  <c r="F1052"/>
  <c r="F1053"/>
  <c r="F1054"/>
  <c r="F1056"/>
  <c r="F1057"/>
  <c r="F1058"/>
  <c r="F1059"/>
  <c r="F1060"/>
  <c r="F1061"/>
  <c r="F1062"/>
  <c r="F1064"/>
  <c r="F1065"/>
  <c r="F1066"/>
  <c r="F1067"/>
  <c r="F1069"/>
  <c r="F1071"/>
  <c r="F1072"/>
  <c r="F1073"/>
  <c r="F1075"/>
  <c r="F1076"/>
  <c r="F1077"/>
  <c r="F1078"/>
  <c r="F1079"/>
  <c r="F1081"/>
  <c r="F1083"/>
  <c r="F1085"/>
  <c r="F1086"/>
  <c r="F1087"/>
  <c r="F1088"/>
  <c r="F1089"/>
  <c r="F1090"/>
  <c r="F1091"/>
  <c r="F728"/>
  <c r="F1093"/>
  <c r="F1094"/>
  <c r="F1095"/>
  <c r="F1096"/>
  <c r="F1097"/>
  <c r="F1098"/>
  <c r="F1100"/>
  <c r="F1102"/>
  <c r="F1103"/>
  <c r="F1104"/>
  <c r="F1105"/>
  <c r="F1106"/>
  <c r="F1107"/>
  <c r="F1108"/>
  <c r="F1110"/>
  <c r="F1111"/>
  <c r="F1112"/>
  <c r="F1113"/>
  <c r="F1114"/>
  <c r="F1115"/>
  <c r="F1116"/>
  <c r="F1117"/>
  <c r="F1118"/>
  <c r="F1119"/>
  <c r="F1120"/>
  <c r="F1121"/>
  <c r="F1123"/>
  <c r="F1125"/>
  <c r="F1126"/>
  <c r="F1127"/>
  <c r="F1128"/>
  <c r="F1129"/>
  <c r="F1131"/>
  <c r="F1132"/>
  <c r="F1133"/>
  <c r="F1134"/>
  <c r="F1135"/>
  <c r="F1136"/>
  <c r="F1137"/>
  <c r="F750"/>
  <c r="F1140"/>
  <c r="F1142"/>
  <c r="F1144"/>
  <c r="F1145"/>
  <c r="F1146"/>
  <c r="F1147"/>
  <c r="F1149"/>
  <c r="F1151"/>
  <c r="F1152"/>
  <c r="F1153"/>
  <c r="F1154"/>
  <c r="F733"/>
  <c r="F1156"/>
  <c r="F1157"/>
  <c r="F1158"/>
  <c r="F1159"/>
  <c r="F1160"/>
  <c r="F1161"/>
  <c r="F1162"/>
  <c r="F1163"/>
  <c r="F1164"/>
  <c r="F1165"/>
  <c r="F1166"/>
  <c r="F1167"/>
  <c r="F1168"/>
  <c r="F1170"/>
  <c r="F1171"/>
  <c r="F1172"/>
  <c r="F1173"/>
  <c r="F1175"/>
  <c r="F1176"/>
  <c r="F1178"/>
  <c r="F1180"/>
  <c r="F1181"/>
  <c r="F1182"/>
  <c r="F1183"/>
  <c r="F1155"/>
  <c r="F1185"/>
  <c r="F1186"/>
  <c r="F1187"/>
  <c r="F1188"/>
  <c r="F1189"/>
  <c r="F1190"/>
  <c r="F1191"/>
  <c r="F1192"/>
  <c r="F1193"/>
  <c r="F1194"/>
  <c r="F1195"/>
  <c r="F1196"/>
  <c r="F1197"/>
  <c r="F1198"/>
  <c r="F1199"/>
  <c r="F1200"/>
  <c r="F1201"/>
  <c r="F1202"/>
  <c r="F1203"/>
  <c r="F1204"/>
  <c r="F1205"/>
  <c r="F354"/>
  <c r="F1207"/>
  <c r="F1208"/>
  <c r="F1209"/>
  <c r="F1210"/>
  <c r="F1211"/>
  <c r="F1213"/>
  <c r="F1215"/>
  <c r="F1216"/>
  <c r="F1217"/>
  <c r="F1218"/>
  <c r="F548"/>
  <c r="F1221"/>
  <c r="F1223"/>
  <c r="F1225"/>
  <c r="F1227"/>
  <c r="F1228"/>
  <c r="F1229"/>
  <c r="F1230"/>
  <c r="F1231"/>
  <c r="F1232"/>
  <c r="F1233"/>
  <c r="F1234"/>
  <c r="F1235"/>
  <c r="F1236"/>
  <c r="F1238"/>
  <c r="F1239"/>
  <c r="F1240"/>
  <c r="F1241"/>
  <c r="F1242"/>
  <c r="F1243"/>
  <c r="F1245"/>
  <c r="F1247"/>
  <c r="F981"/>
  <c r="F1249"/>
  <c r="F1250"/>
  <c r="F1251"/>
  <c r="F1252"/>
  <c r="F1253"/>
  <c r="F1254"/>
  <c r="F1255"/>
  <c r="F1256"/>
  <c r="F1257"/>
  <c r="F1258"/>
  <c r="F1259"/>
  <c r="F1260"/>
  <c r="F1261"/>
  <c r="F1262"/>
  <c r="F1263"/>
  <c r="F1264"/>
  <c r="F1265"/>
  <c r="F1266"/>
  <c r="F1267"/>
  <c r="F1268"/>
  <c r="F1269"/>
  <c r="F1270"/>
  <c r="F1271"/>
  <c r="F1272"/>
  <c r="F1273"/>
  <c r="F1274"/>
  <c r="F1275"/>
  <c r="F1277"/>
  <c r="F1279"/>
  <c r="F1280"/>
  <c r="F1282"/>
  <c r="F1283"/>
  <c r="F1284"/>
  <c r="F1286"/>
  <c r="F1287"/>
  <c r="F1288"/>
  <c r="F1289"/>
  <c r="F1290"/>
  <c r="F1291"/>
  <c r="F1292"/>
  <c r="F1293"/>
  <c r="F1294"/>
  <c r="F1295"/>
  <c r="F1296"/>
  <c r="F1298"/>
  <c r="F1299"/>
  <c r="F1300"/>
  <c r="F1301"/>
  <c r="F1302"/>
  <c r="F1303"/>
  <c r="F1304"/>
  <c r="F1305"/>
  <c r="F1306"/>
  <c r="F1307"/>
  <c r="F1308"/>
  <c r="F1309"/>
  <c r="F1310"/>
  <c r="F1312"/>
  <c r="F1314"/>
  <c r="F1315"/>
  <c r="F1316"/>
  <c r="F1318"/>
  <c r="F1319"/>
  <c r="F1320"/>
  <c r="F1321"/>
  <c r="F1322"/>
  <c r="F1323"/>
  <c r="F1324"/>
  <c r="F1325"/>
  <c r="F1326"/>
  <c r="F1327"/>
  <c r="F1328"/>
  <c r="F1329"/>
  <c r="F1330"/>
  <c r="F1331"/>
  <c r="F1332"/>
  <c r="F1333"/>
  <c r="F1334"/>
  <c r="F1335"/>
  <c r="F1336"/>
  <c r="F1337"/>
  <c r="F1338"/>
  <c r="F1339"/>
  <c r="F1340"/>
  <c r="F1342"/>
  <c r="F230"/>
  <c r="F1344"/>
  <c r="F1345"/>
  <c r="F1347"/>
  <c r="F1348"/>
  <c r="F1350"/>
  <c r="F1352"/>
  <c r="F1354"/>
  <c r="F1355"/>
  <c r="F1357"/>
  <c r="F1358"/>
  <c r="F1359"/>
  <c r="F1360"/>
  <c r="F1361"/>
  <c r="F1362"/>
  <c r="F1363"/>
  <c r="F1364"/>
  <c r="F1365"/>
  <c r="F1366"/>
  <c r="F1367"/>
  <c r="F1368"/>
  <c r="F1369"/>
  <c r="F1370"/>
  <c r="F1371"/>
  <c r="F1372"/>
  <c r="F1373"/>
  <c r="F1374"/>
  <c r="F1375"/>
  <c r="F1376"/>
  <c r="F1377"/>
  <c r="F1378"/>
  <c r="F1379"/>
  <c r="F1381"/>
  <c r="F1382"/>
  <c r="F1383"/>
  <c r="F1385"/>
  <c r="F1387"/>
  <c r="F1388"/>
  <c r="F1389"/>
  <c r="F1390"/>
  <c r="F1391"/>
  <c r="F1392"/>
  <c r="F1393"/>
  <c r="F1394"/>
  <c r="F1395"/>
  <c r="F1396"/>
  <c r="F1397"/>
  <c r="F1398"/>
  <c r="F1399"/>
  <c r="F1400"/>
  <c r="F1401"/>
  <c r="F1402"/>
  <c r="F1403"/>
  <c r="F1404"/>
  <c r="F1406"/>
  <c r="F1408"/>
  <c r="F1409"/>
  <c r="F1410"/>
  <c r="F2"/>
  <c r="A101" i="6"/>
  <c r="A100"/>
  <c r="A99"/>
  <c r="A96"/>
  <c r="A95"/>
  <c r="A94"/>
  <c r="A91"/>
  <c r="A90"/>
  <c r="A89"/>
  <c r="A86"/>
  <c r="A85"/>
  <c r="A84"/>
  <c r="A81"/>
  <c r="A80"/>
  <c r="A79"/>
  <c r="H91"/>
  <c r="H90"/>
  <c r="H89"/>
  <c r="H96"/>
  <c r="H95"/>
  <c r="H94"/>
  <c r="H101"/>
  <c r="H100"/>
  <c r="H99"/>
  <c r="H86"/>
  <c r="H85"/>
  <c r="H84"/>
  <c r="H81"/>
  <c r="H80"/>
  <c r="H79"/>
  <c r="H76"/>
  <c r="H75"/>
  <c r="H66"/>
  <c r="H26"/>
  <c r="H25"/>
  <c r="C101"/>
  <c r="C100"/>
  <c r="C99"/>
  <c r="L96"/>
  <c r="J96"/>
  <c r="E96"/>
  <c r="C96"/>
  <c r="L95"/>
  <c r="J95"/>
  <c r="E95"/>
  <c r="C95"/>
  <c r="L94"/>
  <c r="J94"/>
  <c r="E94"/>
  <c r="C94"/>
  <c r="L91"/>
  <c r="J91"/>
  <c r="E91"/>
  <c r="C91"/>
  <c r="L90"/>
  <c r="J90"/>
  <c r="E90"/>
  <c r="C90"/>
  <c r="L89"/>
  <c r="J89"/>
  <c r="E89"/>
  <c r="C89"/>
  <c r="L86"/>
  <c r="J86"/>
  <c r="E86"/>
  <c r="C86"/>
  <c r="L85"/>
  <c r="J85"/>
  <c r="E85"/>
  <c r="C85"/>
  <c r="L84"/>
  <c r="J84"/>
  <c r="E84"/>
  <c r="C84"/>
  <c r="L81"/>
  <c r="J81"/>
  <c r="E81"/>
  <c r="C81"/>
  <c r="L80"/>
  <c r="J80"/>
  <c r="E80"/>
  <c r="C80"/>
  <c r="L79"/>
  <c r="J79"/>
  <c r="E79"/>
  <c r="C79"/>
  <c r="L76"/>
  <c r="J76"/>
  <c r="E76"/>
  <c r="C76"/>
  <c r="A76"/>
  <c r="L75"/>
  <c r="J75"/>
  <c r="E75"/>
  <c r="C75"/>
  <c r="A75"/>
  <c r="L74"/>
  <c r="J74"/>
  <c r="H74"/>
  <c r="E74"/>
  <c r="C74"/>
  <c r="A74"/>
  <c r="L71"/>
  <c r="J71"/>
  <c r="H71"/>
  <c r="E71"/>
  <c r="C71"/>
  <c r="A71"/>
  <c r="L70"/>
  <c r="J70"/>
  <c r="H70"/>
  <c r="E70"/>
  <c r="C70"/>
  <c r="A70"/>
  <c r="L69"/>
  <c r="J69"/>
  <c r="H69"/>
  <c r="E69"/>
  <c r="C69"/>
  <c r="A69"/>
  <c r="L66"/>
  <c r="J66"/>
  <c r="E66"/>
  <c r="C66"/>
  <c r="A66"/>
  <c r="L65"/>
  <c r="J65"/>
  <c r="H65"/>
  <c r="E65"/>
  <c r="C65"/>
  <c r="A65"/>
  <c r="L64"/>
  <c r="J64"/>
  <c r="H64"/>
  <c r="E64"/>
  <c r="C64"/>
  <c r="A64"/>
  <c r="L61"/>
  <c r="J61"/>
  <c r="H61"/>
  <c r="E61"/>
  <c r="C61"/>
  <c r="A61"/>
  <c r="L60"/>
  <c r="J60"/>
  <c r="H60"/>
  <c r="E60"/>
  <c r="C60"/>
  <c r="A60"/>
  <c r="L59"/>
  <c r="J59"/>
  <c r="H59"/>
  <c r="E59"/>
  <c r="C59"/>
  <c r="A59"/>
  <c r="L56"/>
  <c r="J56"/>
  <c r="H56"/>
  <c r="E56"/>
  <c r="C56"/>
  <c r="A56"/>
  <c r="L55"/>
  <c r="J55"/>
  <c r="H55"/>
  <c r="E55"/>
  <c r="C55"/>
  <c r="A55"/>
  <c r="L54"/>
  <c r="J54"/>
  <c r="H54"/>
  <c r="E54"/>
  <c r="C54"/>
  <c r="A54"/>
  <c r="L51"/>
  <c r="J51"/>
  <c r="H51"/>
  <c r="E51"/>
  <c r="C51"/>
  <c r="A51"/>
  <c r="L50"/>
  <c r="J50"/>
  <c r="H50"/>
  <c r="E50"/>
  <c r="C50"/>
  <c r="A50"/>
  <c r="L49"/>
  <c r="J49"/>
  <c r="H49"/>
  <c r="E49"/>
  <c r="C49"/>
  <c r="A49"/>
  <c r="L46"/>
  <c r="J46"/>
  <c r="H46"/>
  <c r="E46"/>
  <c r="C46"/>
  <c r="A46"/>
  <c r="L45"/>
  <c r="J45"/>
  <c r="H45"/>
  <c r="E45"/>
  <c r="C45"/>
  <c r="A45"/>
  <c r="L44"/>
  <c r="J44"/>
  <c r="H44"/>
  <c r="E44"/>
  <c r="C44"/>
  <c r="A44"/>
  <c r="L41"/>
  <c r="J41"/>
  <c r="H41"/>
  <c r="E41"/>
  <c r="C41"/>
  <c r="A41"/>
  <c r="L40"/>
  <c r="J40"/>
  <c r="H40"/>
  <c r="E40"/>
  <c r="C40"/>
  <c r="A40"/>
  <c r="L39"/>
  <c r="J39"/>
  <c r="H39"/>
  <c r="E39"/>
  <c r="C39"/>
  <c r="A39"/>
  <c r="L36"/>
  <c r="J36"/>
  <c r="H36"/>
  <c r="E36"/>
  <c r="C36"/>
  <c r="A36"/>
  <c r="L35"/>
  <c r="J35"/>
  <c r="H35"/>
  <c r="E35"/>
  <c r="C35"/>
  <c r="A35"/>
  <c r="L34"/>
  <c r="J34"/>
  <c r="H34"/>
  <c r="E34"/>
  <c r="C34"/>
  <c r="A34"/>
  <c r="L31"/>
  <c r="J31"/>
  <c r="H31"/>
  <c r="E31"/>
  <c r="C31"/>
  <c r="A31"/>
  <c r="L30"/>
  <c r="J30"/>
  <c r="H30"/>
  <c r="E30"/>
  <c r="C30"/>
  <c r="A30"/>
  <c r="L29"/>
  <c r="J29"/>
  <c r="H29"/>
  <c r="E29"/>
  <c r="C29"/>
  <c r="A29"/>
  <c r="L26"/>
  <c r="J26"/>
  <c r="E26"/>
  <c r="C26"/>
  <c r="A26"/>
  <c r="L25"/>
  <c r="J25"/>
  <c r="E25"/>
  <c r="C25"/>
  <c r="A25"/>
  <c r="L24"/>
  <c r="J24"/>
  <c r="H24"/>
  <c r="E24"/>
  <c r="C24"/>
  <c r="A24"/>
  <c r="L21"/>
  <c r="J21"/>
  <c r="H21"/>
  <c r="E21"/>
  <c r="C21"/>
  <c r="A21"/>
  <c r="L20"/>
  <c r="J20"/>
  <c r="H20"/>
  <c r="E20"/>
  <c r="C20"/>
  <c r="A20"/>
  <c r="L19"/>
  <c r="J19"/>
  <c r="H19"/>
  <c r="E19"/>
  <c r="C19"/>
  <c r="A19"/>
  <c r="L16"/>
  <c r="J16"/>
  <c r="H16"/>
  <c r="E16"/>
  <c r="C16"/>
  <c r="A16"/>
  <c r="L15"/>
  <c r="J15"/>
  <c r="H15"/>
  <c r="E15"/>
  <c r="C15"/>
  <c r="A15"/>
  <c r="L14"/>
  <c r="J14"/>
  <c r="H14"/>
  <c r="E14"/>
  <c r="C14"/>
  <c r="A14"/>
  <c r="L11"/>
  <c r="J11"/>
  <c r="H11"/>
  <c r="E11"/>
  <c r="C11"/>
  <c r="A11"/>
  <c r="L10"/>
  <c r="J10"/>
  <c r="H10"/>
  <c r="E10"/>
  <c r="C10"/>
  <c r="A10"/>
  <c r="L9"/>
  <c r="J9"/>
  <c r="H9"/>
  <c r="E9"/>
  <c r="C9"/>
  <c r="A9"/>
  <c r="L6"/>
  <c r="J6"/>
  <c r="H6"/>
  <c r="E6"/>
  <c r="C6"/>
  <c r="A6"/>
  <c r="L5"/>
  <c r="J5"/>
  <c r="H5"/>
  <c r="E5"/>
  <c r="C5"/>
  <c r="A5"/>
  <c r="L4"/>
  <c r="J4"/>
  <c r="H4"/>
  <c r="E4"/>
  <c r="C4"/>
  <c r="A4"/>
  <c r="E11" i="5"/>
  <c r="H101"/>
  <c r="C101"/>
  <c r="A101"/>
  <c r="H100"/>
  <c r="C100"/>
  <c r="A100"/>
  <c r="H99"/>
  <c r="C99"/>
  <c r="A99"/>
  <c r="L96"/>
  <c r="J96"/>
  <c r="H96"/>
  <c r="E96"/>
  <c r="C96"/>
  <c r="A96"/>
  <c r="L95"/>
  <c r="J95"/>
  <c r="H95"/>
  <c r="E95"/>
  <c r="C95"/>
  <c r="A95"/>
  <c r="L94"/>
  <c r="J94"/>
  <c r="H94"/>
  <c r="E94"/>
  <c r="C94"/>
  <c r="A94"/>
  <c r="L91"/>
  <c r="J91"/>
  <c r="H91"/>
  <c r="E91"/>
  <c r="C91"/>
  <c r="A91"/>
  <c r="L90"/>
  <c r="J90"/>
  <c r="H90"/>
  <c r="E90"/>
  <c r="C90"/>
  <c r="A90"/>
  <c r="L89"/>
  <c r="J89"/>
  <c r="H89"/>
  <c r="E89"/>
  <c r="C89"/>
  <c r="A89"/>
  <c r="L86"/>
  <c r="J86"/>
  <c r="H86"/>
  <c r="E86"/>
  <c r="C86"/>
  <c r="A86"/>
  <c r="L85"/>
  <c r="J85"/>
  <c r="H85"/>
  <c r="E85"/>
  <c r="C85"/>
  <c r="A85"/>
  <c r="L84"/>
  <c r="J84"/>
  <c r="H84"/>
  <c r="E84"/>
  <c r="C84"/>
  <c r="A84"/>
  <c r="L81"/>
  <c r="J81"/>
  <c r="H81"/>
  <c r="E81"/>
  <c r="C81"/>
  <c r="A81"/>
  <c r="L80"/>
  <c r="J80"/>
  <c r="H80"/>
  <c r="E80"/>
  <c r="C80"/>
  <c r="A80"/>
  <c r="L79"/>
  <c r="J79"/>
  <c r="H79"/>
  <c r="E79"/>
  <c r="C79"/>
  <c r="A79"/>
  <c r="L76"/>
  <c r="J76"/>
  <c r="H76"/>
  <c r="E76"/>
  <c r="C76"/>
  <c r="A76"/>
  <c r="L75"/>
  <c r="J75"/>
  <c r="H75"/>
  <c r="E75"/>
  <c r="C75"/>
  <c r="A75"/>
  <c r="L74"/>
  <c r="J74"/>
  <c r="H74"/>
  <c r="E74"/>
  <c r="C74"/>
  <c r="A74"/>
  <c r="L71"/>
  <c r="J71"/>
  <c r="H71"/>
  <c r="E71"/>
  <c r="C71"/>
  <c r="A71"/>
  <c r="L70"/>
  <c r="J70"/>
  <c r="H70"/>
  <c r="E70"/>
  <c r="C70"/>
  <c r="A70"/>
  <c r="L69"/>
  <c r="J69"/>
  <c r="H69"/>
  <c r="E69"/>
  <c r="C69"/>
  <c r="A69"/>
  <c r="L66"/>
  <c r="J66"/>
  <c r="H66"/>
  <c r="E66"/>
  <c r="C66"/>
  <c r="A66"/>
  <c r="L65"/>
  <c r="J65"/>
  <c r="H65"/>
  <c r="E65"/>
  <c r="C65"/>
  <c r="A65"/>
  <c r="L64"/>
  <c r="J64"/>
  <c r="H64"/>
  <c r="E64"/>
  <c r="C64"/>
  <c r="A64"/>
  <c r="L61"/>
  <c r="J61"/>
  <c r="H61"/>
  <c r="E61"/>
  <c r="C61"/>
  <c r="A61"/>
  <c r="L60"/>
  <c r="J60"/>
  <c r="H60"/>
  <c r="E60"/>
  <c r="C60"/>
  <c r="A60"/>
  <c r="L59"/>
  <c r="J59"/>
  <c r="H59"/>
  <c r="E59"/>
  <c r="C59"/>
  <c r="A59"/>
  <c r="L56"/>
  <c r="J56"/>
  <c r="H56"/>
  <c r="E56"/>
  <c r="C56"/>
  <c r="A56"/>
  <c r="L55"/>
  <c r="J55"/>
  <c r="H55"/>
  <c r="E55"/>
  <c r="C55"/>
  <c r="A55"/>
  <c r="L54"/>
  <c r="J54"/>
  <c r="H54"/>
  <c r="E54"/>
  <c r="C54"/>
  <c r="A54"/>
  <c r="L51"/>
  <c r="J51"/>
  <c r="H51"/>
  <c r="E51"/>
  <c r="C51"/>
  <c r="A51"/>
  <c r="L50"/>
  <c r="J50"/>
  <c r="H50"/>
  <c r="E50"/>
  <c r="C50"/>
  <c r="A50"/>
  <c r="L49"/>
  <c r="J49"/>
  <c r="H49"/>
  <c r="E49"/>
  <c r="C49"/>
  <c r="A49"/>
  <c r="L46"/>
  <c r="J46"/>
  <c r="H46"/>
  <c r="E46"/>
  <c r="C46"/>
  <c r="A46"/>
  <c r="L45"/>
  <c r="J45"/>
  <c r="H45"/>
  <c r="E45"/>
  <c r="C45"/>
  <c r="A45"/>
  <c r="L44"/>
  <c r="J44"/>
  <c r="H44"/>
  <c r="E44"/>
  <c r="C44"/>
  <c r="A44"/>
  <c r="L41"/>
  <c r="J41"/>
  <c r="H41"/>
  <c r="E41"/>
  <c r="C41"/>
  <c r="A41"/>
  <c r="L40"/>
  <c r="J40"/>
  <c r="H40"/>
  <c r="E40"/>
  <c r="C40"/>
  <c r="A40"/>
  <c r="L39"/>
  <c r="J39"/>
  <c r="H39"/>
  <c r="E39"/>
  <c r="C39"/>
  <c r="A39"/>
  <c r="L36"/>
  <c r="J36"/>
  <c r="H36"/>
  <c r="E36"/>
  <c r="C36"/>
  <c r="A36"/>
  <c r="L35"/>
  <c r="J35"/>
  <c r="H35"/>
  <c r="E35"/>
  <c r="C35"/>
  <c r="A35"/>
  <c r="L34"/>
  <c r="J34"/>
  <c r="H34"/>
  <c r="E34"/>
  <c r="C34"/>
  <c r="A34"/>
  <c r="L31"/>
  <c r="J31"/>
  <c r="H31"/>
  <c r="E31"/>
  <c r="C31"/>
  <c r="A31"/>
  <c r="L30"/>
  <c r="J30"/>
  <c r="H30"/>
  <c r="E30"/>
  <c r="C30"/>
  <c r="A30"/>
  <c r="L29"/>
  <c r="J29"/>
  <c r="H29"/>
  <c r="E29"/>
  <c r="C29"/>
  <c r="A29"/>
  <c r="L26"/>
  <c r="J26"/>
  <c r="H26"/>
  <c r="E26"/>
  <c r="C26"/>
  <c r="A26"/>
  <c r="L25"/>
  <c r="J25"/>
  <c r="H25"/>
  <c r="E25"/>
  <c r="C25"/>
  <c r="A25"/>
  <c r="L24"/>
  <c r="J24"/>
  <c r="H24"/>
  <c r="E24"/>
  <c r="C24"/>
  <c r="A24"/>
  <c r="L21"/>
  <c r="J21"/>
  <c r="H21"/>
  <c r="E21"/>
  <c r="C21"/>
  <c r="A21"/>
  <c r="L20"/>
  <c r="J20"/>
  <c r="H20"/>
  <c r="E20"/>
  <c r="C20"/>
  <c r="A20"/>
  <c r="L19"/>
  <c r="J19"/>
  <c r="H19"/>
  <c r="E19"/>
  <c r="C19"/>
  <c r="A19"/>
  <c r="L16"/>
  <c r="J16"/>
  <c r="H16"/>
  <c r="E16"/>
  <c r="C16"/>
  <c r="A16"/>
  <c r="L15"/>
  <c r="J15"/>
  <c r="H15"/>
  <c r="E15"/>
  <c r="C15"/>
  <c r="A15"/>
  <c r="L14"/>
  <c r="J14"/>
  <c r="H14"/>
  <c r="E14"/>
  <c r="C14"/>
  <c r="A14"/>
  <c r="L11"/>
  <c r="J11"/>
  <c r="H11"/>
  <c r="C11"/>
  <c r="A11"/>
  <c r="L10"/>
  <c r="J10"/>
  <c r="H10"/>
  <c r="E10"/>
  <c r="C10"/>
  <c r="A10"/>
  <c r="L9"/>
  <c r="J9"/>
  <c r="H9"/>
  <c r="E9"/>
  <c r="C9"/>
  <c r="A9"/>
  <c r="L6"/>
  <c r="J6"/>
  <c r="H6"/>
  <c r="E6"/>
  <c r="C6"/>
  <c r="A6"/>
  <c r="L5"/>
  <c r="J5"/>
  <c r="H5"/>
  <c r="E5"/>
  <c r="C5"/>
  <c r="A5"/>
  <c r="L4"/>
  <c r="J4"/>
  <c r="H4"/>
  <c r="E4"/>
  <c r="C4"/>
  <c r="A4"/>
  <c r="H101" i="4"/>
  <c r="H100"/>
  <c r="H99"/>
  <c r="H96"/>
  <c r="H95"/>
  <c r="H94"/>
  <c r="H91"/>
  <c r="H90"/>
  <c r="H89"/>
  <c r="H86"/>
  <c r="H85"/>
  <c r="H84"/>
  <c r="H81"/>
  <c r="H80"/>
  <c r="H79"/>
  <c r="H76"/>
  <c r="H75"/>
  <c r="H74"/>
  <c r="H71"/>
  <c r="H70"/>
  <c r="H69"/>
  <c r="H66"/>
  <c r="H65"/>
  <c r="H64"/>
  <c r="H61"/>
  <c r="H60"/>
  <c r="H59"/>
  <c r="H56"/>
  <c r="H55"/>
  <c r="H54"/>
  <c r="H51"/>
  <c r="H50"/>
  <c r="H49"/>
  <c r="H46"/>
  <c r="H45"/>
  <c r="H44"/>
  <c r="H41"/>
  <c r="H40"/>
  <c r="H39"/>
  <c r="H36"/>
  <c r="H35"/>
  <c r="H34"/>
  <c r="H31"/>
  <c r="H30"/>
  <c r="H29"/>
  <c r="H26"/>
  <c r="H25"/>
  <c r="H24"/>
  <c r="H21"/>
  <c r="H20"/>
  <c r="H19"/>
  <c r="H16"/>
  <c r="H15"/>
  <c r="H14"/>
  <c r="L96"/>
  <c r="J96"/>
  <c r="E96"/>
  <c r="C96"/>
  <c r="L95"/>
  <c r="J95"/>
  <c r="E95"/>
  <c r="C95"/>
  <c r="L94"/>
  <c r="J94"/>
  <c r="E94"/>
  <c r="C94"/>
  <c r="L91"/>
  <c r="J91"/>
  <c r="E91"/>
  <c r="C91"/>
  <c r="L90"/>
  <c r="J90"/>
  <c r="E90"/>
  <c r="C90"/>
  <c r="L89"/>
  <c r="J89"/>
  <c r="E89"/>
  <c r="C89"/>
  <c r="L86"/>
  <c r="J86"/>
  <c r="E86"/>
  <c r="C86"/>
  <c r="L85"/>
  <c r="J85"/>
  <c r="E85"/>
  <c r="C85"/>
  <c r="L84"/>
  <c r="J84"/>
  <c r="E84"/>
  <c r="C84"/>
  <c r="L81"/>
  <c r="J81"/>
  <c r="E81"/>
  <c r="C81"/>
  <c r="L80"/>
  <c r="J80"/>
  <c r="E80"/>
  <c r="C80"/>
  <c r="L79"/>
  <c r="J79"/>
  <c r="E79"/>
  <c r="C79"/>
  <c r="L76"/>
  <c r="J76"/>
  <c r="E76"/>
  <c r="C76"/>
  <c r="L75"/>
  <c r="J75"/>
  <c r="E75"/>
  <c r="C75"/>
  <c r="L74"/>
  <c r="J74"/>
  <c r="E74"/>
  <c r="C74"/>
  <c r="L71"/>
  <c r="J71"/>
  <c r="E71"/>
  <c r="C71"/>
  <c r="L70"/>
  <c r="J70"/>
  <c r="E70"/>
  <c r="C70"/>
  <c r="L69"/>
  <c r="J69"/>
  <c r="E69"/>
  <c r="C69"/>
  <c r="L66"/>
  <c r="J66"/>
  <c r="E66"/>
  <c r="C66"/>
  <c r="L65"/>
  <c r="J65"/>
  <c r="E65"/>
  <c r="C65"/>
  <c r="L64"/>
  <c r="J64"/>
  <c r="E64"/>
  <c r="C64"/>
  <c r="L61"/>
  <c r="J61"/>
  <c r="E61"/>
  <c r="C61"/>
  <c r="L60"/>
  <c r="J60"/>
  <c r="E60"/>
  <c r="C60"/>
  <c r="L59"/>
  <c r="J59"/>
  <c r="E59"/>
  <c r="C59"/>
  <c r="L56"/>
  <c r="J56"/>
  <c r="E56"/>
  <c r="C56"/>
  <c r="L55"/>
  <c r="J55"/>
  <c r="E55"/>
  <c r="C55"/>
  <c r="L54"/>
  <c r="J54"/>
  <c r="E54"/>
  <c r="C54"/>
  <c r="L51"/>
  <c r="J51"/>
  <c r="E51"/>
  <c r="C51"/>
  <c r="L50"/>
  <c r="J50"/>
  <c r="E50"/>
  <c r="C50"/>
  <c r="L49"/>
  <c r="J49"/>
  <c r="E49"/>
  <c r="C49"/>
  <c r="L46"/>
  <c r="J46"/>
  <c r="E46"/>
  <c r="C46"/>
  <c r="L45"/>
  <c r="J45"/>
  <c r="E45"/>
  <c r="C45"/>
  <c r="L44"/>
  <c r="J44"/>
  <c r="E44"/>
  <c r="C44"/>
  <c r="L41"/>
  <c r="J41"/>
  <c r="E41"/>
  <c r="C41"/>
  <c r="L40"/>
  <c r="J40"/>
  <c r="E40"/>
  <c r="C40"/>
  <c r="L39"/>
  <c r="J39"/>
  <c r="E39"/>
  <c r="C39"/>
  <c r="L36"/>
  <c r="J36"/>
  <c r="E36"/>
  <c r="C36"/>
  <c r="L35"/>
  <c r="J35"/>
  <c r="E35"/>
  <c r="C35"/>
  <c r="L34"/>
  <c r="J34"/>
  <c r="E34"/>
  <c r="C34"/>
  <c r="L31"/>
  <c r="J31"/>
  <c r="E31"/>
  <c r="C31"/>
  <c r="L30"/>
  <c r="J30"/>
  <c r="E30"/>
  <c r="C30"/>
  <c r="L29"/>
  <c r="J29"/>
  <c r="E29"/>
  <c r="C29"/>
  <c r="L26"/>
  <c r="J26"/>
  <c r="E26"/>
  <c r="C26"/>
  <c r="L25"/>
  <c r="J25"/>
  <c r="E25"/>
  <c r="C25"/>
  <c r="L24"/>
  <c r="J24"/>
  <c r="E24"/>
  <c r="C24"/>
  <c r="L21"/>
  <c r="J21"/>
  <c r="E21"/>
  <c r="C21"/>
  <c r="L20"/>
  <c r="J20"/>
  <c r="E20"/>
  <c r="C20"/>
  <c r="L19"/>
  <c r="J19"/>
  <c r="E19"/>
  <c r="C19"/>
  <c r="L16"/>
  <c r="J16"/>
  <c r="E16"/>
  <c r="C16"/>
  <c r="L15"/>
  <c r="J15"/>
  <c r="E15"/>
  <c r="C15"/>
  <c r="L14"/>
  <c r="J14"/>
  <c r="E14"/>
  <c r="C14"/>
  <c r="E101"/>
  <c r="C99"/>
  <c r="C100"/>
  <c r="C101"/>
  <c r="A96"/>
  <c r="A95"/>
  <c r="A94"/>
  <c r="A91"/>
  <c r="A90"/>
  <c r="A89"/>
  <c r="A86"/>
  <c r="A85"/>
  <c r="A84"/>
  <c r="A81"/>
  <c r="A80"/>
  <c r="A79"/>
  <c r="A76"/>
  <c r="A75"/>
  <c r="A74"/>
  <c r="A71"/>
  <c r="A70"/>
  <c r="A69"/>
  <c r="A66"/>
  <c r="A65"/>
  <c r="A64"/>
  <c r="A61"/>
  <c r="A60"/>
  <c r="A59"/>
  <c r="A56"/>
  <c r="A55"/>
  <c r="A54"/>
  <c r="A51"/>
  <c r="A50"/>
  <c r="A49"/>
  <c r="A46"/>
  <c r="A45"/>
  <c r="A44"/>
  <c r="A41"/>
  <c r="A40"/>
  <c r="A39"/>
  <c r="A36"/>
  <c r="A35"/>
  <c r="A34"/>
  <c r="A31"/>
  <c r="A30"/>
  <c r="A29"/>
  <c r="A26"/>
  <c r="A25"/>
  <c r="A24"/>
  <c r="A101"/>
  <c r="A100"/>
  <c r="A99"/>
  <c r="A21"/>
  <c r="A20"/>
  <c r="A19"/>
  <c r="A16"/>
  <c r="A15"/>
  <c r="A14"/>
  <c r="L11"/>
  <c r="L10"/>
  <c r="L9"/>
  <c r="J11"/>
  <c r="J10"/>
  <c r="J9"/>
  <c r="H11"/>
  <c r="H10"/>
  <c r="H9"/>
  <c r="E11"/>
  <c r="E10"/>
  <c r="E9"/>
  <c r="C11"/>
  <c r="C10"/>
  <c r="C9"/>
  <c r="A11"/>
  <c r="A10"/>
  <c r="A9"/>
  <c r="L6"/>
  <c r="L5"/>
  <c r="L4"/>
  <c r="J6"/>
  <c r="J5"/>
  <c r="J4"/>
  <c r="H6"/>
  <c r="H5"/>
  <c r="H4"/>
  <c r="E6"/>
  <c r="E5"/>
  <c r="E4"/>
  <c r="C6"/>
  <c r="C5"/>
  <c r="C4"/>
  <c r="A6"/>
  <c r="A5"/>
  <c r="A4"/>
  <c r="L6" i="2"/>
  <c r="J6"/>
  <c r="H6"/>
  <c r="F6"/>
  <c r="L8"/>
  <c r="J8"/>
  <c r="H8"/>
  <c r="F8"/>
  <c r="L10"/>
  <c r="J10"/>
  <c r="H10"/>
  <c r="F10"/>
  <c r="L13" l="1"/>
  <c r="H13"/>
  <c r="F13"/>
  <c r="J13"/>
  <c r="D14"/>
  <c r="F11"/>
  <c r="L11"/>
  <c r="H11"/>
  <c r="J11"/>
  <c r="D12"/>
  <c r="F5"/>
  <c r="L5"/>
  <c r="H5"/>
  <c r="J5"/>
  <c r="F7"/>
  <c r="L9"/>
  <c r="L7"/>
  <c r="J7"/>
  <c r="H7"/>
  <c r="D6"/>
  <c r="D8"/>
  <c r="J9"/>
  <c r="F9"/>
  <c r="H9"/>
  <c r="D10"/>
  <c r="D13" l="1"/>
  <c r="D11"/>
  <c r="D5"/>
  <c r="D7"/>
  <c r="D9"/>
</calcChain>
</file>

<file path=xl/sharedStrings.xml><?xml version="1.0" encoding="utf-8"?>
<sst xmlns="http://schemas.openxmlformats.org/spreadsheetml/2006/main" count="14966" uniqueCount="3838">
  <si>
    <t>CardName</t>
  </si>
  <si>
    <t>CardType</t>
  </si>
  <si>
    <t>CardSubtype</t>
  </si>
  <si>
    <t>Set</t>
  </si>
  <si>
    <t>Rarity</t>
  </si>
  <si>
    <t>Combat Rage</t>
  </si>
  <si>
    <t>Combat/Gift/Equipment Gnosis</t>
  </si>
  <si>
    <t>Combat Damage</t>
  </si>
  <si>
    <t>Caern Guantlet</t>
  </si>
  <si>
    <t>Rite Gnosis</t>
  </si>
  <si>
    <t>Juntas Renown</t>
  </si>
  <si>
    <t>Battlefield Renown</t>
  </si>
  <si>
    <t>Battlefield Attacker</t>
  </si>
  <si>
    <t>Battlefield Attacker Renown</t>
  </si>
  <si>
    <t>Battlefield Defender</t>
  </si>
  <si>
    <t>Battlefield Defender Renown</t>
  </si>
  <si>
    <t>Character Allegiance</t>
  </si>
  <si>
    <t>Character Form</t>
  </si>
  <si>
    <t>Character Sex</t>
  </si>
  <si>
    <t>Renown</t>
  </si>
  <si>
    <t>Rage</t>
  </si>
  <si>
    <t>Gnosis</t>
  </si>
  <si>
    <t>Health</t>
  </si>
  <si>
    <t>Requires</t>
  </si>
  <si>
    <t>Keywords</t>
  </si>
  <si>
    <t>Special</t>
  </si>
  <si>
    <t>Timing</t>
  </si>
  <si>
    <t>Text/Attacker Text/Ability</t>
  </si>
  <si>
    <t>Text2/Defender Text/Weakness</t>
  </si>
  <si>
    <t>Errata</t>
  </si>
  <si>
    <t>Original Text</t>
  </si>
  <si>
    <t>Artist</t>
  </si>
  <si>
    <t>"Eat Hot Lead, Dog Breath"</t>
  </si>
  <si>
    <t>Combat</t>
  </si>
  <si>
    <t>Combat Action</t>
  </si>
  <si>
    <t>Ahadi - War Council</t>
  </si>
  <si>
    <t>-</t>
  </si>
  <si>
    <t>(Firearm)</t>
  </si>
  <si>
    <t>Block, (Fast Striking)</t>
  </si>
  <si>
    <t>If the target of "Eat Hot Lead, Dog Breath!" played a Fast Striking Combat Action this round, this card gains Fast Striking. If "Eat Hot Lead, Dog Breath!" is played with a Firearm it blocks two points of damage from any one attack.</t>
  </si>
  <si>
    <t>Daria Kamiñska</t>
  </si>
  <si>
    <t>"Giant Dogs Besiege City!"</t>
  </si>
  <si>
    <t>Sept</t>
  </si>
  <si>
    <t>Event</t>
  </si>
  <si>
    <t>Legacy of the Tribes</t>
  </si>
  <si>
    <t>R</t>
  </si>
  <si>
    <t>Instant</t>
  </si>
  <si>
    <t>Newspaper hype makes people suspicious about the Garou. All Gaia Garou (no other shapechangers are affected) must revert to breed form unless doing so would kill them.</t>
  </si>
  <si>
    <t>Brian LeBlanc</t>
  </si>
  <si>
    <t>"Wyrm Slayer", Ronin Garou</t>
  </si>
  <si>
    <t>Ally</t>
  </si>
  <si>
    <t>Limited/Unlimited</t>
  </si>
  <si>
    <t>Ahroun - Philodox</t>
  </si>
  <si>
    <t>Garou - Ronin - Constrained</t>
  </si>
  <si>
    <t>Regenerates</t>
  </si>
  <si>
    <t>The Ronin Wyrm Slayer may not vote in moots. Only 1 Wyrm Slayer may be played per game. Wyrm Slayer may not refuse a challenge. This ally is considered to be in Crinos form.</t>
  </si>
  <si>
    <t>William O'Connor</t>
  </si>
  <si>
    <t>(In)Human Resources Division</t>
  </si>
  <si>
    <t>Territory</t>
  </si>
  <si>
    <t>New England - Intermezzo</t>
  </si>
  <si>
    <t>Pentex</t>
  </si>
  <si>
    <t>All your Homid characters may use Homid Gifts while (In)Human Resources Division is in play.</t>
  </si>
  <si>
    <t>“I'm a were.." "No, no, the paperwork says you're human, so you ARE."</t>
  </si>
  <si>
    <t>H.C. O'Neill</t>
  </si>
  <si>
    <t>.38 Special</t>
  </si>
  <si>
    <t>Equipment</t>
  </si>
  <si>
    <t>C</t>
  </si>
  <si>
    <t>(Homid Form)</t>
  </si>
  <si>
    <t>Non-Fetish - Weapon - Firearm</t>
  </si>
  <si>
    <t>Weapon. Firearm. Only usable by creatures in Homid form. This Firearm allows this creature to play damage cards of Rage 3 or less. .38 Special does not count as a Weapon for purposes of determining how many weapons a creature may have equipped. You may have up to 5 copies of .38 Special in your deck.</t>
  </si>
  <si>
    <t>Only usable by characters in Homid form.  Allows the character to use up to Rage 3 combat cards.</t>
  </si>
  <si>
    <t>Ron States</t>
  </si>
  <si>
    <t>9mm Semi-Auto Pistol</t>
  </si>
  <si>
    <t>U</t>
  </si>
  <si>
    <t>Weapon. Firearm. Only usable by characters in Homid form.  Allows the character to use up to Rage 5 combat cards.</t>
  </si>
  <si>
    <t>Chris Mc Donough</t>
  </si>
  <si>
    <t>A Bus Full of People</t>
  </si>
  <si>
    <t>Victim</t>
  </si>
  <si>
    <t>The Wyrm</t>
  </si>
  <si>
    <t>Human</t>
  </si>
  <si>
    <t>It ain't nothin' to wreck a bus.</t>
  </si>
  <si>
    <t>Scott Fisher</t>
  </si>
  <si>
    <t>Abandoned Shed</t>
  </si>
  <si>
    <t>The Abandoned Shed may be used to store Equipment; items may be placed here face-down during the Equip/Ally Phase. This Equipment may be given to characters at the beginning of the Combat Phase before alphas are chosen. If this Territory is destroyed, all of the Equipment within is immediately discarded.</t>
  </si>
  <si>
    <t>Matt Milberger</t>
  </si>
  <si>
    <t>Acting Chairman</t>
  </si>
  <si>
    <t>Board Meeting</t>
  </si>
  <si>
    <t>Permanent - attaches to user</t>
  </si>
  <si>
    <t>If you win this Junta, attach it to the Character that called it: for the rest of the game that Character can call and vote in all Board Meetings regardless of restrictions, even if there are no other Wyrm packs in the game.</t>
  </si>
  <si>
    <t>Roz Gibson</t>
  </si>
  <si>
    <t>Aegis</t>
  </si>
  <si>
    <t>Gift</t>
  </si>
  <si>
    <t>Silver Fangs - Galliard</t>
  </si>
  <si>
    <t>The Gift user is surrounded by a tangible air of invulnerability. She gains +2 Renown during moots and +2 Health. This Gift lasts until canceled.</t>
  </si>
  <si>
    <t>Joshua Gabriel Timbrook</t>
  </si>
  <si>
    <t>Aeneid Fomori</t>
  </si>
  <si>
    <t>Enemy</t>
  </si>
  <si>
    <t>Fomori</t>
  </si>
  <si>
    <t>The Aenid Fomori may use Iliad and Odyssey Gifts. He will not pack defend with other Fomori in the Hunting Grounds.</t>
  </si>
  <si>
    <t>Can use Fomori, Iliad Fomori and Odyssey Fomori Gifts</t>
  </si>
  <si>
    <t>Jeff Miracola</t>
  </si>
  <si>
    <t>Aggressive Agenda</t>
  </si>
  <si>
    <t>Ongoing</t>
  </si>
  <si>
    <t>If this Junta passes, Wyrm alphas gain Rivalry: Gaia until the end of turn. If there are no Gaia alphas in the physical world at the end of the Combat Phase put this card in your Victory Pile where it is worth 2 Victory Points.</t>
  </si>
  <si>
    <t>Wes Jones</t>
  </si>
  <si>
    <t>Air of Authority</t>
  </si>
  <si>
    <t>7th Generation</t>
  </si>
  <si>
    <t>The Gift user can end any 1 combat of her choice. Discard this Gift after its effect takes place.</t>
  </si>
  <si>
    <t>John Matson</t>
  </si>
  <si>
    <t>Airt Gateway</t>
  </si>
  <si>
    <t>Bane</t>
  </si>
  <si>
    <t>The Bane can automatically step sideways into the Umbra, regardless of the Gauntlet. The Bane automatically assumes its Battle form. Discard this Gift after its effect takes place.</t>
  </si>
  <si>
    <t>Can be used during combat.</t>
  </si>
  <si>
    <t>Dennis Calero</t>
  </si>
  <si>
    <t>Airt Mastery</t>
  </si>
  <si>
    <t>Select 1 target in the Umbra. That target becomes hopelessly lost and is removed from play until the next Regeneration Phase. Discard this Gift after its effect takes place.</t>
  </si>
  <si>
    <t>Akashic Brother</t>
  </si>
  <si>
    <t>Stargazers</t>
  </si>
  <si>
    <t>Human - Mage - Kailindo</t>
  </si>
  <si>
    <t>Kailindo. This mage is a master of mind magic; his Combat Actions are always resolved before his opponent's. He may use Stargazers, Philodox and Galliard Gifts.</t>
  </si>
  <si>
    <t>Andrew Kudelka</t>
  </si>
  <si>
    <t>Alaskan Wolf Hunt</t>
  </si>
  <si>
    <t>Constrained</t>
  </si>
  <si>
    <t>Humans are exterminating native wolves. Red Talons are caught in the hunt. All Red Talons characters must go into the Hunting Grounds until the next Regeneration Phase. Only 1 Alaskan Wolf Hunt may be played per game.</t>
  </si>
  <si>
    <t>Drew Tucker</t>
  </si>
  <si>
    <t>Alestro</t>
  </si>
  <si>
    <t>Character</t>
  </si>
  <si>
    <t>The War of the Amazon</t>
  </si>
  <si>
    <t>Gaia</t>
  </si>
  <si>
    <t>Homid</t>
  </si>
  <si>
    <t>Female</t>
  </si>
  <si>
    <t>Garou - Black Fury - Ahroun</t>
  </si>
  <si>
    <t>One of the few remaining native Black Fury Amazons, Alestro will not join a pack unless a Black Fury, Uktena, Mokolé or Bastet is also present.</t>
  </si>
  <si>
    <t>Rebecca Guay</t>
  </si>
  <si>
    <t>Alestro (Crinos Form)</t>
  </si>
  <si>
    <t>Crinos</t>
  </si>
  <si>
    <t>Alexandru ThunderRage</t>
  </si>
  <si>
    <t>Past Life</t>
  </si>
  <si>
    <t>UR</t>
  </si>
  <si>
    <t>Shadow Lords</t>
  </si>
  <si>
    <t>When Alpha Alexandru has +4 Renown during the Combat Phase (does not count towards victory points). Alexandru can select Alphas for other packs once per game per pack.</t>
  </si>
  <si>
    <t>None.</t>
  </si>
  <si>
    <t>Mark Chiarello</t>
  </si>
  <si>
    <t>Alias</t>
  </si>
  <si>
    <t>Glass Walkers</t>
  </si>
  <si>
    <t>Permanent</t>
  </si>
  <si>
    <t>The character creates an exact duplicate of himself, including both Crinos and Breed form. The duplicate has the same printed stats and special abilities as the Gift user. The Alias will last until cancelled or killed. The Alias created by this Gift is a Spirit ally. A character may only have one Alias at a time.</t>
  </si>
  <si>
    <t>&lt;textold&gt;The caster uses minor spirits to create a duplicate of himself. The duplicate functions and fights just as well as the original. The Alias may be affected by anything that normally affects spirits, and will last until cancelled or killed. The Alias created by this Gift is considered an ally, and may not vote in moots.&lt;/textold&gt;</t>
  </si>
  <si>
    <t>Anson Maddocks</t>
  </si>
  <si>
    <t>Allamande</t>
  </si>
  <si>
    <t>Metis</t>
  </si>
  <si>
    <t>Male</t>
  </si>
  <si>
    <t>Ratkin</t>
  </si>
  <si>
    <t>Allamande is a Knife Skulker of the Ratkin (wererats) and is a master of stealth.  When Allamande is alpha, his challenges cannot be refused.</t>
  </si>
  <si>
    <t>Creatures that can't be challenged are unaffacted by Allamande's ability.</t>
  </si>
  <si>
    <t>Allies Below</t>
  </si>
  <si>
    <t>Black Spiral Dancer</t>
  </si>
  <si>
    <t>The Gift user can create a temporary pack out of enemies in the Hunting Grounds. Up to 10 Renown worth of enemies can be brought into the pack. You may draw 1 additional combat card per enemy recruited. This lasts for 1 combat only. Allies Below may be used for attack or defense. Discard this Gift after its effect takes place.</t>
  </si>
  <si>
    <t>Allies' Gateway</t>
  </si>
  <si>
    <t>Rite</t>
  </si>
  <si>
    <t>The Umbra</t>
  </si>
  <si>
    <t>Caern</t>
  </si>
  <si>
    <t>Select any caern in play. If the owner of the caern consents, your pack and his pack can benefit from both Caerns' advantages until the next Redraw Phase.</t>
  </si>
  <si>
    <t>Allison Kachina</t>
  </si>
  <si>
    <t>Garou - Wendigo - Ahroun</t>
  </si>
  <si>
    <t>Allison can automatically pack attack or defend with her twin brother Thomas.  If Thomas is in another player's pack, Thomas joins at that player's option.</t>
  </si>
  <si>
    <t>E. Allen Smith</t>
  </si>
  <si>
    <t>Allison Kachina (Crinos Form)</t>
  </si>
  <si>
    <t>Allonzo Montoya</t>
  </si>
  <si>
    <t>Wyrm</t>
  </si>
  <si>
    <t>Abomination - Garou - Vampire - Beast-of-War</t>
  </si>
  <si>
    <t>Allonzo is a werewolf who has been turned into a vampire. Thoroughly insane, he now serves the Wyrm. Allonzo can use Shadow Lords, Metis and Black Spiral Dancer Gifts. He cannot be alpha 2 turns in a row.</t>
  </si>
  <si>
    <t>See Faq entry on can't versus must effects.</t>
  </si>
  <si>
    <t>Allonzo Montoya (Crinos Form)</t>
  </si>
  <si>
    <t>Allya Sun-Follower</t>
  </si>
  <si>
    <t>Lupus</t>
  </si>
  <si>
    <t>Garou - Silent Striders - Ahroun</t>
  </si>
  <si>
    <t>Allya's calling takes many forms. She must attempt to undergo any Quests that are drawn into her pack's sept hand if she can fulfill the requirements.</t>
  </si>
  <si>
    <t>Steve Casper</t>
  </si>
  <si>
    <t>Allya Sun-Follower (Crinos Form)</t>
  </si>
  <si>
    <t>Amanda Withers-in-Sun</t>
  </si>
  <si>
    <t>Garou - Silver Fangs - Theurge</t>
  </si>
  <si>
    <t>Amanda can only regenerate when she is in the Umbra.</t>
  </si>
  <si>
    <t>James Daly &amp; Hank Carlson</t>
  </si>
  <si>
    <t>Amari Howls-from-soul</t>
  </si>
  <si>
    <t>Garou - Black Fury - Galliard</t>
  </si>
  <si>
    <t>Amari's packmates gain +1 Rage during pack attacks.</t>
  </si>
  <si>
    <t>Amari Howls-from-soul (Crinos Form)</t>
  </si>
  <si>
    <t>Amazon Warriors</t>
  </si>
  <si>
    <t>Black Fury - Uktena</t>
  </si>
  <si>
    <t>Human - Kinfolk</t>
  </si>
  <si>
    <t>Amazons are the native Black Fury Kinfolk. They can use Black Fury Gifts.</t>
  </si>
  <si>
    <t>Amber Eyes-Like-Knives</t>
  </si>
  <si>
    <t>Ahadi - Rainmakers</t>
  </si>
  <si>
    <t>Mokolé</t>
  </si>
  <si>
    <t>At the end of the Regeneration Phase, Amber may target a creature.  Neither she nor the target may take any Actions other than Combat Actions during the next Resource Phase.  She may not choose the same target twice in a row.</t>
  </si>
  <si>
    <t>Tallulah Cuningham</t>
  </si>
  <si>
    <t>Amber Eyes-Like-Knives (Crinos Form)</t>
  </si>
  <si>
    <t>Ambush</t>
  </si>
  <si>
    <t>Action</t>
  </si>
  <si>
    <t>The character can use a Gift that targets an opponent(s) in a combat this character is not directly involved with. The Gift user can never gain victory points for a combat he ambushes.</t>
  </si>
  <si>
    <t>Amelia</t>
  </si>
  <si>
    <t>Ananasi - Defiler</t>
  </si>
  <si>
    <t>Amelia is a Hatar, a Goblin Spider. Hatars are Wyrm-ridden offshoots of the Ananasi, werespiders. Amelia can use Ragabash, Shadow Lords, and Black Spiral Gifts.</t>
  </si>
  <si>
    <t>Amelia (Crinos Form)</t>
  </si>
  <si>
    <t>Anaconda Gafflings</t>
  </si>
  <si>
    <t>Spirit</t>
  </si>
  <si>
    <t>The Anaconda Gafflings can use Defiler and Bane Gifts.</t>
  </si>
  <si>
    <t>Anatomy Lesson</t>
  </si>
  <si>
    <t>New England - Periphery</t>
  </si>
  <si>
    <t>Not Frenzied</t>
  </si>
  <si>
    <t>Unblockable</t>
  </si>
  <si>
    <t xml:space="preserve">Anatomy Lesson is not usable by frenzied characters. A creature wounded by Anatomy Lesson must withdraw from combat if able. The damage from Anatomy Lesson cannot be blocked. </t>
  </si>
  <si>
    <t>"... and THIS is your Spleen."</t>
  </si>
  <si>
    <t>Swiftrat</t>
  </si>
  <si>
    <t>Ancestral Burial Mounds</t>
  </si>
  <si>
    <t>Wendigo</t>
  </si>
  <si>
    <t>The mounds are a source of Rage for the Wendigo, who look to them when they feel the chill of Harano. Once per turn, a pack controlling the Burial Mounds may ignore any single card effect that would force them not to take an action. Only 1 Ancestral Burial Mounds may be in play at any time.</t>
  </si>
  <si>
    <t>Angus, the White Howler</t>
  </si>
  <si>
    <t>Garou - Constrained</t>
  </si>
  <si>
    <t>Angus can use Galliard, Homid, and Wendigo Gifts. If Angus survives in the Hunting Grounds for 3 turns he becomes an ally of the Gaia pack with the lowest total Renown. Only 1 Angus can be played per game.</t>
  </si>
  <si>
    <t>When determining who has the least remaining renown, you count all packmembers, including Allies and creatures temporarily out of play.</t>
  </si>
  <si>
    <t>Animal Mummy</t>
  </si>
  <si>
    <t>Mokolé - Bubasti</t>
  </si>
  <si>
    <t>Fetish</t>
  </si>
  <si>
    <t>Unique.  This animal was once mummified as a sacrifice to the gods, and the Fera now use it to pray for spiritual intervention.  Once per turn you may try to destroy any one sept card in play.  Decide randomly if the card is discarded or not.  If it is discarded, discard Animal Mummy.</t>
  </si>
  <si>
    <t>Anna Kliminski</t>
  </si>
  <si>
    <t>Garou - Shadow Lords - Ahroun</t>
  </si>
  <si>
    <t>Anna may begin the game armed with a Klaive Equipment card.</t>
  </si>
  <si>
    <t>Brian Le Blanc</t>
  </si>
  <si>
    <t>Anna Kliminski (Crinos Form)</t>
  </si>
  <si>
    <t>Anna-Eyes of the Sun-Pelfrey</t>
  </si>
  <si>
    <t>Garou - Uktena - Galliard</t>
  </si>
  <si>
    <t>Anna has +1 Renown for moot votes.</t>
  </si>
  <si>
    <t>Jesper Myrfors</t>
  </si>
  <si>
    <t>Anna-Eyes of the Sun-Pelfrey (Crinos Form)</t>
  </si>
  <si>
    <t>Antonine Teardrop</t>
  </si>
  <si>
    <t>Garou - Stargazers - Philodox</t>
  </si>
  <si>
    <t>If Antonine equips with a Klaive, it can never be stolen or discarded - as long as he lives.</t>
  </si>
  <si>
    <t>Mike Danza</t>
  </si>
  <si>
    <t>Antonine Teardrop (Crinos Form)</t>
  </si>
  <si>
    <t>Anubis Stone</t>
  </si>
  <si>
    <t>Silent Striders</t>
  </si>
  <si>
    <t>Fetish - Constrained</t>
  </si>
  <si>
    <t>The owner of the Anubis Stone may draw up to her Renown worth of additional packmates into pack attacks. Vampires act at -2 Rage against the bearer of the Anubis Stone and her pack. Only 1 Anubis Stone may be played per game.</t>
  </si>
  <si>
    <t>The user may attack with a total of 10 renown of Characters, not 10 Characters.</t>
  </si>
  <si>
    <t>Arkady</t>
  </si>
  <si>
    <t>Promo</t>
  </si>
  <si>
    <t>Mail Redemption</t>
  </si>
  <si>
    <t>If you defeat Arkady, you can make him a pack ally instead of killing him. If you do this, you gain no victory points, but instead gain an ally. If recruited, Arkady will still be wounded from all but the killing blow.</t>
  </si>
  <si>
    <t>Unique.</t>
  </si>
  <si>
    <t>Chris Moeller</t>
  </si>
  <si>
    <t>Armor of the Ancients</t>
  </si>
  <si>
    <t>Mokolé - Ananasi - Unbound</t>
  </si>
  <si>
    <t>The Gift user develops huge chitinous plates all over its body.  It gains +3 Health.  However it moves slowly.  Any dodge it plays is considered a bluff.  This Gift is considered permanent until cancelled.</t>
  </si>
  <si>
    <t>Cathey Osborne</t>
  </si>
  <si>
    <t>Arms Dealer</t>
  </si>
  <si>
    <t>Glass Walkers - Black Fury - Pentex</t>
  </si>
  <si>
    <t>Human - Pentex</t>
  </si>
  <si>
    <t>Human. Once per turn, you may search your sept deck for a Firearm: place it in your hand then shuffle your deck. Arms Dealer is armed with a .38 Pistol. If disarmed, his Rage becomes 2.</t>
  </si>
  <si>
    <t>Lissanne Lake</t>
  </si>
  <si>
    <t>Artificer</t>
  </si>
  <si>
    <t>New England - Gauntlet</t>
  </si>
  <si>
    <t>Glass Walkers - Pentex</t>
  </si>
  <si>
    <t>Spirit - Wraith - Pentex</t>
  </si>
  <si>
    <t>A literal ghost in the machine, this wraith (spirit) is in tune with the objects and artifacts of technology. It may use Glass Walkers Gifts. The Artificer exists only in the Umbra.</t>
  </si>
  <si>
    <t>Ed Harris</t>
  </si>
  <si>
    <t>Ass Whuppin' Lynch Mob</t>
  </si>
  <si>
    <t>Combat Event</t>
  </si>
  <si>
    <t>Pack Action</t>
  </si>
  <si>
    <t>Play when your alpha declares an attack on a victim in the Hunting Grounds. Choose any or all members of your pack to join the attack. Draw 1 additional combat card for each additional pack member who joins the attack.</t>
  </si>
  <si>
    <t>You play Ass Whuppin' Lynch Mob when you declare an attack; Gaia alphas may step in after the attack has been declared so would have to face your pack. Creates a pack action.  Creates a pack attack.</t>
  </si>
  <si>
    <t>Assegai</t>
  </si>
  <si>
    <t>(Not Animal form)</t>
  </si>
  <si>
    <t>Non-Fetish - Weapon - Armor</t>
  </si>
  <si>
    <t>Weapon. Armor. This short spear can only be used in Homid or Crinos form.  The user blocks 1 damage from all Combat Actions targeting it.</t>
  </si>
  <si>
    <t>Victory</t>
  </si>
  <si>
    <t>Assets Seizure</t>
  </si>
  <si>
    <t>Target player must discard all non-fetish Equipment cards from his Sept hand. If target player cannot discard any such card from his hand, he discards one piece of non-fetish Equipment of his choice from play (target player's choice).</t>
  </si>
  <si>
    <t>“Even werewolves pay taxes.. at least if they want to avoid a visit from the police." -Michael the Lost</t>
  </si>
  <si>
    <t>Atahualpa, Blood of the Incas</t>
  </si>
  <si>
    <t>Other</t>
  </si>
  <si>
    <t>Bastet - Hellcat - Feline - Defiler</t>
  </si>
  <si>
    <t>Atahualpa cannot withdraw from combat or play escape cards until after the 4th round of combat. She can still use Bastet Gifts.</t>
  </si>
  <si>
    <t>Richard Case</t>
  </si>
  <si>
    <t>Atahualpa, Blood of the Incas (Crinos Form)</t>
  </si>
  <si>
    <t>Athena</t>
  </si>
  <si>
    <t>Iliad - Fomori - Pentex - Beast-of-War</t>
  </si>
  <si>
    <t>Operating under a code name, this former government agent has been "recruited" by Pentex for their guerilla warfare in the Amazon.</t>
  </si>
  <si>
    <t>Athena (Crinos Form)</t>
  </si>
  <si>
    <t>Attacking the Wyrm</t>
  </si>
  <si>
    <t>Play when your alpha declares an attack on any enemy in the Hunting Grounds. Choose any or all of the members of your pack to join the attack. Draw one additional combat card for each pack member who joins your alpha in the attack.</t>
  </si>
  <si>
    <t>You play Attacking the Wyrm when you declare an attack; Wyrm alphas may step in after the attack has been declared so would have to face your pack. Creates a pack action.  Creates a pack attack.</t>
  </si>
  <si>
    <t>Richard Thomas</t>
  </si>
  <si>
    <t>Attunement</t>
  </si>
  <si>
    <t>Bone Gnawer</t>
  </si>
  <si>
    <t>The Bone Gnawer "sniffs out" the area. Until this Gift is cancelled, Attunement duplicates any single Territory in play (treat the Gift as a Territory), even if the Territory is unique. Declare which Territory the Bone Gnawer duplicates when this Gift is played; if that Territory leaves play, Attunement is discarded.</t>
  </si>
  <si>
    <t>Aura of Confidence</t>
  </si>
  <si>
    <t>The Shadow Lords gives himself a spiritual aura of prestige, increasing his Renown by 1. This Renown increase does not affect the character's victory point worth. This Gift lasts until canceled.</t>
  </si>
  <si>
    <t>Aurgra</t>
  </si>
  <si>
    <t>Gurahl - Ursine</t>
  </si>
  <si>
    <t>Aurgra is a Gurahl (werebear).  She can use Gifts of any auspice except Theurge.</t>
  </si>
  <si>
    <t>Aurgra (Crinos Form)</t>
  </si>
  <si>
    <t>Aurora Jaggling</t>
  </si>
  <si>
    <t>An opponent in combat with this spirit is dazzled by the display of lights and cannot bluff. The Aurora Jaggling may use Wendigo Gifts.</t>
  </si>
  <si>
    <t>Austere Temple</t>
  </si>
  <si>
    <t>A pack controlling the Austere Temple is nourished by the temple's discipline and righteousness. Members of the pack gain +1 Health. Only 1 Austere Temple may be in play at any time.</t>
  </si>
  <si>
    <t>Avahuasca</t>
  </si>
  <si>
    <t>Theurge - Uktena - Lupus</t>
  </si>
  <si>
    <t>The Avahuasca is a Wyld spirit of prescient visions. Any pack with this ally may treat all of their characters as 1 Renown less for the purposes of pack actions.</t>
  </si>
  <si>
    <t>Avenging Wraith</t>
  </si>
  <si>
    <t>Spirit - Wraith</t>
  </si>
  <si>
    <t>This dark spirit exists only in the Umbra. The Avenging Wraith removes the highest Gnosis Bane Fetish from play at the end of each Combat Phase. The Avenging Wraith can use Fianna Gifts.</t>
  </si>
  <si>
    <t>Awe</t>
  </si>
  <si>
    <t>Silver Fangs</t>
  </si>
  <si>
    <t>The Silver Fangs's regal manner increases her Renown by 1, except during moots, where her Renown increases by 2. This Renown increase does not affect the character's victory point worth. This Gift lasts until canceled.</t>
  </si>
  <si>
    <t>Alex Sheikman &amp; Lawrence Snelly</t>
  </si>
  <si>
    <t>Azhar Serpent-Slayer</t>
  </si>
  <si>
    <t>New England - Coda</t>
  </si>
  <si>
    <t>Azhar may not be in a pack with more than one other Silver Fangs. He may recruit Silent Striders Allies of Renown 2 or less. Loyalty: Silver Fangs</t>
  </si>
  <si>
    <t>Azhar Serpent-Slayer (Crinos Form)</t>
  </si>
  <si>
    <t>Backwoods Kinfolk Hideaway</t>
  </si>
  <si>
    <t>Any Shapeshifter</t>
  </si>
  <si>
    <t xml:space="preserve">Your Kinfolk Allies are +1 Health and may regenerate. </t>
  </si>
  <si>
    <t>"Do not fear, we will treat him with all the honor he deserves, perhaps more than he deserves.." -Bruce</t>
  </si>
  <si>
    <t>Brian Edwards</t>
  </si>
  <si>
    <t>Balance of Gaia</t>
  </si>
  <si>
    <t>Moot</t>
  </si>
  <si>
    <t>Philodox</t>
  </si>
  <si>
    <t>The Philodox calling this vote selects one kill in any Gaia pack's victory pile. If Balance of Gaia passes, that kill is removed from the victory pile and discarded, and the affected pack must attack only Wyrm creatures for the upcoming Combat Phase. If no Wyrm creatures exist, he may attack as normal. Only Philodox may vote on Balance of Gaia.</t>
  </si>
  <si>
    <t>Shea Anton Pensa</t>
  </si>
  <si>
    <t>Balefire</t>
  </si>
  <si>
    <t>When in the Umbra, Combat Actions played by the Gift user are aggravated. Discard this Gift after the end of the current Combat Phase.</t>
  </si>
  <si>
    <t>Mark Jackson</t>
  </si>
  <si>
    <t>Balkan Fief</t>
  </si>
  <si>
    <t>The Balkan Fief provides rest and respite. A pack controlling the Balkan Fief may regenerate an additional damage card during the Regeneration Phase. Only 1 Balkan Fief may be in play at any time.</t>
  </si>
  <si>
    <t>One member of the pack can regenerate one additional damage card.</t>
  </si>
  <si>
    <t>Balor's Gaze</t>
  </si>
  <si>
    <t>Fianna</t>
  </si>
  <si>
    <t>The eyes of the user glow a horrifyingly baleful red. For the current combat, any opponents with less Rage than the user are crippled with wracking pains and may take no actions. Discard this Gift after its effect takes place.</t>
  </si>
  <si>
    <t>Errata: Balor's Gaze will prevent all opponents of lower Rage from playing combat actions for one ROUND of combat, not the whole combat.</t>
  </si>
  <si>
    <t>Quinton Hoover</t>
  </si>
  <si>
    <t>Banana Split</t>
  </si>
  <si>
    <t>Garou - Bone Gnawer - Ahroun</t>
  </si>
  <si>
    <t xml:space="preserve">Once per game after a round's combat cards have been played, Banana Split can cancel both his card and one opponent's card by interrupting with a bad joke.  </t>
  </si>
  <si>
    <t>"Two Garou walk into a bar."</t>
  </si>
  <si>
    <t>Banana Split's ability is used at the end of the Establish-Bluff step (i.e. after all bluffs have been decided). The cards cancelled do count as "played" for the purpose of ending combat and frenzies. If an opponent can play more than one combat card, Banana Split can only cancel one of the cards. Errata: He must play a combat card in order to use his ability.</t>
  </si>
  <si>
    <t>Bane Arrow</t>
  </si>
  <si>
    <t>Fetish - Weapon</t>
  </si>
  <si>
    <t>Weapon. After all combat actions have resolved in a combat round, the owner of the Bane Arrow may discard Bane Arrow to do 3 damage to an Enemy she is in combat with. Use the Bane Arrow to mark this damage. If the Enemy is killed during this round, it is worth no victory points and is discarded.</t>
  </si>
  <si>
    <t>Is not a combat action. It may not be blocked or dodged.</t>
  </si>
  <si>
    <t>The Bane Arrow does 3 damage to any Wyrm creature (any enemy card) you are in combat with.  This does not count as a combat action and can be played in addition to any combat cards.  Once used, the Bane Arrow becomes a damage card faced by the character.</t>
  </si>
  <si>
    <t>Bane Infestation</t>
  </si>
  <si>
    <t>The character can corrupt and take any 1 piece of fetish Equipment from any target in the game. The Bane must still meet the Gnosis requirements of the targeted Equipment otherwise this Gift will have no effect.</t>
  </si>
  <si>
    <t>The corrupted fetish is now a Bane fetish that the Gift user may use if he meets the Gnosis requirements; if he does not, it is discarded.</t>
  </si>
  <si>
    <t>Roger Smith</t>
  </si>
  <si>
    <t>Bane Moonbridge</t>
  </si>
  <si>
    <t>The Gift user can attack any character belonging to a pack with a caern. This does not grant the character an extra attack and must be done as the Bane's alpha action. The defending character cannot refuse this challenge. This Gift is permanent until canceled.</t>
  </si>
  <si>
    <t>This Gift will not allow you to attack something on the other side of the gauntlet.</t>
  </si>
  <si>
    <t>Robert Mc Neill</t>
  </si>
  <si>
    <t>Bane Morphling</t>
  </si>
  <si>
    <t>Spirit - Bane - Kailindo</t>
  </si>
  <si>
    <t>Spirit. Kailindo. The Bane Morphling is highly flexible. It may use Beast-of-War Gifts. The Bane Morphling may not be bound or controlled.</t>
  </si>
  <si>
    <t>Bane Sword</t>
  </si>
  <si>
    <t>Bane Fetish - Weapon</t>
  </si>
  <si>
    <t>If the equipped character's Gnosis exceeds her opponent's, all damage done by the Bane Sword is aggravated.</t>
  </si>
  <si>
    <t>Banishment by the Council</t>
  </si>
  <si>
    <t>Select an enemy in the Hunting Grounds. On a successful vote that enemy is immediately discarded and worth no victory points. Return the enemy to its owner's discard pile.</t>
  </si>
  <si>
    <t>Baptism of Fire</t>
  </si>
  <si>
    <t>Permanent - attaches to target</t>
  </si>
  <si>
    <t>When played, search through your hand or deck for a Garou Victim, Ally, or Enemy of Renown 6 or less and put it into play as an Ally of your pack. It becomes a Character if all your other Characters are killed. Only one Baptism of Fire may be played per pack, per game.</t>
  </si>
  <si>
    <t>Glaede Kaideka</t>
  </si>
  <si>
    <t>Barnaby Shadrack</t>
  </si>
  <si>
    <t>Human - Pentex - Executive - Defiler</t>
  </si>
  <si>
    <t>Barnaby can begin the game equipped with a Submachine Gun. A Submachine Gun will always do aggravated damage in Barnaby's hands. He can choose to ignore the effects of any Gifts used upon him and adds 2 cards to your sept hand.</t>
  </si>
  <si>
    <t>Barnaby increases your sept hand the whole game, not just when he chooses to ignore Gifts. His ability to ignore Gifts targetting him does not protect his Equipment from being targetted or his Gifts being cancelled.</t>
  </si>
  <si>
    <t>Battle Fervor</t>
  </si>
  <si>
    <t>Frenzy</t>
  </si>
  <si>
    <t>Your character can play 1 additional Combat Action for the duration of the combat. Draw 2 additional Combat Cards. Battle Fervor is considered a frenzy and may be canceled as such.</t>
  </si>
  <si>
    <t>This is a limited frenzy.  See Frenzy rules.</t>
  </si>
  <si>
    <t>Battle of Screaming Mud</t>
  </si>
  <si>
    <t>Battlefield</t>
  </si>
  <si>
    <t>Black Fury Alpha</t>
  </si>
  <si>
    <t>Black Spiral Dancer Alpha</t>
  </si>
  <si>
    <t>Draw 4 additional combat cards. Attackers are at 1/2 Rage (round up). Attackers cannot withdraw, however Umbral Escapes cannot be prevented. Only 1 Battle of Screaming Mud may be played per game.</t>
  </si>
  <si>
    <t>Draw 3 additional combat cards.</t>
  </si>
  <si>
    <t>Scott Fischer</t>
  </si>
  <si>
    <t>Battle of Vista Cataract</t>
  </si>
  <si>
    <t>Wyrm Pack</t>
  </si>
  <si>
    <t>Gaia Pack</t>
  </si>
  <si>
    <t>Draw 1 additional combat card. Attackers may not yield this Battlefield.</t>
  </si>
  <si>
    <t>Draw 1 additional combat card. No Combat Actions of Rage 7 or higher may be played.</t>
  </si>
  <si>
    <t>Battle Quest</t>
  </si>
  <si>
    <t>Quest</t>
  </si>
  <si>
    <t>Play at the end of any turn in which a single character is involved in (and survives) at least 3 different combats. The Battle quest is worth 3 victory points.</t>
  </si>
  <si>
    <t>Battle Song</t>
  </si>
  <si>
    <t>Galliard</t>
  </si>
  <si>
    <t>The Galliard's pack plays Combat Actions at +2 Rage for the current turn. Discard this Gift after its effect takes place.</t>
  </si>
  <si>
    <t>Richard Kane Ferguson</t>
  </si>
  <si>
    <t>Bawn</t>
  </si>
  <si>
    <t>The Bawn is the area around a Caern that serves as a line of defense. A pack with the Bawn may not have their Caern taken from them or destroyed as long as the Bawn remains in play.</t>
  </si>
  <si>
    <t>You can discard your own caern while bawn is in play. If you bring another caern into play after this, the Bawn will still protect the new caern.</t>
  </si>
  <si>
    <t>Mike Chaney &amp; Mike Carter</t>
  </si>
  <si>
    <t>Bawn Guardian</t>
  </si>
  <si>
    <t>This spirit is the guardian of a Caern's outer boundaries. If there are no Caerns in play, Bawn Guardian is immediately discarded.</t>
  </si>
  <si>
    <t>Bear</t>
  </si>
  <si>
    <t>Gaia Garou</t>
  </si>
  <si>
    <t>Personal Totem</t>
  </si>
  <si>
    <t>Bear is wise during peacetime and savage during war. The character who devotes himself to Bear may use Theurge Gifts, but loses 5 Renown during Moots. Characters with Personal Totems may no longer benefit from a Pack Totem.</t>
  </si>
  <si>
    <t>Ron Spencer</t>
  </si>
  <si>
    <t>Beastmind</t>
  </si>
  <si>
    <t>Red Talons</t>
  </si>
  <si>
    <t>The target of this Gift finds his mind reduced to that of an animal for 1 turn. The target may not use any Equipment during this time. Discard this Gift after its effect takes place.</t>
  </si>
  <si>
    <t>Matt Haley, Tom Simmons &amp; L.Snelly</t>
  </si>
  <si>
    <t>Beast-of-War</t>
  </si>
  <si>
    <t>Pack Totem</t>
  </si>
  <si>
    <t>All pack members gain 3 Rage and lose 1 Gnosis. This does not affect a character's transformation into Crinos or Battle form. A pack may not have more than 1 Pack Totem at any time.</t>
  </si>
  <si>
    <t>Beat Cop</t>
  </si>
  <si>
    <t>Human - Police</t>
  </si>
  <si>
    <t>Police. The Beat Cop is armed with a .38 Pistol. If disarmed, his Rage becomes 1.</t>
  </si>
  <si>
    <t>Beat Unmerciful</t>
  </si>
  <si>
    <t>If your opponent's Combat Action is Rage 1, it does not take effect.</t>
  </si>
  <si>
    <t>Bell Trees</t>
  </si>
  <si>
    <t xml:space="preserve">Your spirit Allies are +2 health. </t>
  </si>
  <si>
    <t>"Softly, softly.  The spirits are close here, and not all of them appreciate visitors." -Fade-to-Black</t>
  </si>
  <si>
    <t>Denise Chan</t>
  </si>
  <si>
    <t>Bellow</t>
  </si>
  <si>
    <t>The Gift user forces all opponents in combat against him to flee, ending combat. The targeted opponents act at -2 Rage until their next Regeneration Phase. Discard this Gift upon use.</t>
  </si>
  <si>
    <t>Benefactor's Boon</t>
  </si>
  <si>
    <t>When played, pick Rage, Gnosis, or Health. The user gains +3 to that stat. Pick a different stat; the user suffers -2 to it. If you pick Gnosis to decrease, the character must still be able to play this Gift with the adjusted Gnosis. This Gift is permanent until canceled.</t>
  </si>
  <si>
    <t>R. Noke (Tabris XVII)</t>
  </si>
  <si>
    <t>Bestowing the Boon</t>
  </si>
  <si>
    <t>Select one Gaia character. If Bestowing the Boon passes, that character may take any single piece of Equipment from any Gaia character in play. The character receiving the Boon must still be able to meet the Equipment's requirements before he may use it.</t>
  </si>
  <si>
    <t>Andrew Bates</t>
  </si>
  <si>
    <t>Beta Status</t>
  </si>
  <si>
    <t>Select one pack. If Beta Status passes, the affected pack may not gain the benefits of Territories. A pack affected by Beta Status may remove this stigma by defeating any opponent of Renown 5 or higher.</t>
  </si>
  <si>
    <t>Sto</t>
  </si>
  <si>
    <t>Betrayal of Principles</t>
  </si>
  <si>
    <t xml:space="preserve">Select a pack whose Victory Pile contains only Gaia Characters and Gaia Allies. If this moot passes, the highest renown character in the targeted pack is discarded. A pack may only be affected by one Betrayal of Principles per game. </t>
  </si>
  <si>
    <t>"The leader must pay for misleading his people."</t>
  </si>
  <si>
    <t>Pseudomanitou</t>
  </si>
  <si>
    <t>Bitch Slap</t>
  </si>
  <si>
    <t>A character wounded by Bitch Slap gains 1 Rage until the end of combat.</t>
  </si>
  <si>
    <t>Bite</t>
  </si>
  <si>
    <t>Not Homid form</t>
  </si>
  <si>
    <t>May not be played by Homid form characters.</t>
  </si>
  <si>
    <t>Mike Chaney</t>
  </si>
  <si>
    <t>Bivouac</t>
  </si>
  <si>
    <t>Non-Fetish</t>
  </si>
  <si>
    <t>The equipped character may heal 1 additional damage card per Regeneration Phase.</t>
  </si>
  <si>
    <t>This may be used by non-regenerating Characters.</t>
  </si>
  <si>
    <t>Bjorn-Blood from Stone</t>
  </si>
  <si>
    <t>Garou - Get of Fenris - Ahroun</t>
  </si>
  <si>
    <t>When Bjorn is alpha, spirits bound to other packs cannot refuse his challenges. Bjorn cannot bind a spirit.</t>
  </si>
  <si>
    <t>Black Claw</t>
  </si>
  <si>
    <t>Bastet - Balam - Feline</t>
  </si>
  <si>
    <t>Black Claw is practised in many mystical Rites. As his alpha action he may double his Gnosis for the purposes of using Gifts or Equipment. This doubling lasts until the beginning of the next Combat Phase.</t>
  </si>
  <si>
    <t>LAW</t>
  </si>
  <si>
    <t>Black Claw (Crinos Form)</t>
  </si>
  <si>
    <t>Black Dog Game Factory</t>
  </si>
  <si>
    <t>Wyrm character</t>
  </si>
  <si>
    <t>The Game Factory spreads a subtle evil into the world. All Gaia characters of Homid breed lose 1 Gnosis while the Game Factory is in play. Only 1 Black Dog Game Factory may be in play at any time.</t>
  </si>
  <si>
    <t>Garou - Black Spiral Dancer</t>
  </si>
  <si>
    <t>A lone Black Spiral Dancer has stumbled into the Hunting Grounds. He may use any Metis, Ragabash, or Ahroun Gifts. The Black Spiral Dancer is considered to be in Crinos form.</t>
  </si>
  <si>
    <t>Bladetooth</t>
  </si>
  <si>
    <t>Garou - Get of Fenris - Theurge</t>
  </si>
  <si>
    <t>Bladetooth is an outcast from the Get.  Bladetooth cannot participate in any pack action with the Get.</t>
  </si>
  <si>
    <t>Bladetooth (Crinos Form)</t>
  </si>
  <si>
    <t>Blightscape</t>
  </si>
  <si>
    <t>Any Wyrm character</t>
  </si>
  <si>
    <t>The minions of the Wyrm are cunning and adaptable, and the Blightscape seems to pop up again even after it has been destroyed. The Blightscape may never be removed from play unless the controlling player chooses to discard it. Only 1 Blightscape may be in play at any time.</t>
  </si>
  <si>
    <t>SCAR</t>
  </si>
  <si>
    <t>Blissful Ignorance</t>
  </si>
  <si>
    <t>Ragabash - Bone Gnawer - Uktena</t>
  </si>
  <si>
    <t>The user can make herself invisible as long as she takes no actions. The character cannot be attacked, participate in Juntas or have Gifts used upon her. The character still regenerates as normal. Blissful Ignorance will not remove a character from a combat in which she is involved. This Gift lasts until canceled or until the user takes an action.</t>
  </si>
  <si>
    <t>Errata: replace Moot with Junta.</t>
  </si>
  <si>
    <t>Jeff Holt</t>
  </si>
  <si>
    <t>Block</t>
  </si>
  <si>
    <t>Reduces the damage of any one attack by up to 4 points.</t>
  </si>
  <si>
    <t>Stuart P. Beel</t>
  </si>
  <si>
    <t>Block and Roll</t>
  </si>
  <si>
    <t>Block - Fast Striking</t>
  </si>
  <si>
    <t>Fast Striking. This creature flings himself to the ground and rolls out of the way. He may block up to 3 damage between all incoming attacks. He may not play cards of Rage 3 or higher next round.</t>
  </si>
  <si>
    <t>Block and Strike</t>
  </si>
  <si>
    <t>You may block up to 2 points of damage from any 1 attack. You may play any damage-dealing Combat Action simultaneously with Block and Strike, though attacks that exceed your Rage are still considered bluffs.</t>
  </si>
  <si>
    <t>Blood Dagger</t>
  </si>
  <si>
    <t>Weapon. A character equipped with the Blood Dagger acts at +1 Rage.</t>
  </si>
  <si>
    <t>Ash Arnett</t>
  </si>
  <si>
    <t>Blood Diamond</t>
  </si>
  <si>
    <t>Diamonds mined with slave labor are used to purchase influence all over Africa. A character equipped with Blood Diamonds has 2 votes he can cast in every Junta, even those he could not normally vote in.</t>
  </si>
  <si>
    <t>Blood Omen</t>
  </si>
  <si>
    <t>Play after this character killed a Victim. You may look at the top five cards of target player's sept deck and choose one to discard. Reshuffle the sept deck after this effect occurs. Only one Blood Omen may be played for each Victim killed.</t>
  </si>
  <si>
    <t>Cara Mitten</t>
  </si>
  <si>
    <t>Blood-on-the-Wind</t>
  </si>
  <si>
    <t>Garou - Wendigo - Galliard</t>
  </si>
  <si>
    <t>All Wendigo in the same pack as Blood-on-the-Wind gain +1 Rage.</t>
  </si>
  <si>
    <t>Blood-on-the-Wind (Crinos Form)</t>
  </si>
  <si>
    <t>Blossom</t>
  </si>
  <si>
    <t>Odyssey - Fomori - Pentex - Defiler</t>
  </si>
  <si>
    <t>Before Alphas are chosen, Blossom can remove herself and 1 character from play until the end of turn. Neither can take actions other than regenerate during this time. Blossom cannot affect the same target more than twice.</t>
  </si>
  <si>
    <t>If Blossom was your last Character and she removes herself from play, you are still in the game. She's just temporarily out of play.</t>
  </si>
  <si>
    <t>Blossom can remove any 1 character from play for 1 full turn. Blossom is also removed from play and neither can take actions other than to regenerate during this time. Blossom cannot affect the same character for more than 2 turns in a row.</t>
  </si>
  <si>
    <t>Blur of the Milky Eye</t>
  </si>
  <si>
    <t>Ragabash - Silent Striders - Wendigo</t>
  </si>
  <si>
    <t>When this creature declares an attack it may not be redirected and no one may step in to replace the target. This Gift is permanent until canceled.</t>
  </si>
  <si>
    <t>"I didn't even see him until it was too late!""</t>
  </si>
  <si>
    <t>Jordan Lorenz</t>
  </si>
  <si>
    <t>Boar</t>
  </si>
  <si>
    <t>Ahroun - Get of Fenris</t>
  </si>
  <si>
    <t xml:space="preserve">Your Characters gain +2 health in Breed form. Metis gain only +1 health. </t>
  </si>
  <si>
    <t>"My totem can beat up your totem.."</t>
  </si>
  <si>
    <t>Fabien Fernandez</t>
  </si>
  <si>
    <t>Board of Directors</t>
  </si>
  <si>
    <t>Select 1 Wyrm character of Renown 7 or greater. On a successful vote that character becomes a member of Pentex's Board of Directors. This character gains 1 Renown.</t>
  </si>
  <si>
    <t>John K. Snyder</t>
  </si>
  <si>
    <t>Bob Goldstein, Ace Reporter</t>
  </si>
  <si>
    <t>Human - Constrained</t>
  </si>
  <si>
    <t>If Bob is attacked but not killed within the first 3 rounds of combat, the attacking character is immediately removed from play following the combat. Only 1 Bob Goldstein can be played per game.</t>
  </si>
  <si>
    <t>Body Blow</t>
  </si>
  <si>
    <t>This well-placed blow will give all but the mightiest warriors pause for thought.</t>
  </si>
  <si>
    <t>Body Slam</t>
  </si>
  <si>
    <t xml:space="preserve">If the creature playing Body Slam did not play a Combat Action last round Body Slam does +2 damage. Body Slam may not be played during the first round of combat. </t>
  </si>
  <si>
    <t>"You thought I was scared of you?  Nah, you just set yourself up real nice!" - Cheesy Puffs</t>
  </si>
  <si>
    <t>Amanda "Hyena" Johnson</t>
  </si>
  <si>
    <t>Body Wrack</t>
  </si>
  <si>
    <t>Black Fury</t>
  </si>
  <si>
    <t>The target of this Gift is enfeebled by spasmic pains coursing through her entire body. The target may take no actions during the next combat round and takes 1 damage from the intense pain. Place this card on the target for the purposes of recording damage.</t>
  </si>
  <si>
    <t>Healing the damage will not stop the Gift's effect.</t>
  </si>
  <si>
    <t>John Cobb</t>
  </si>
  <si>
    <t>Bones of Shakir Hind</t>
  </si>
  <si>
    <t>The owner can command any 1 enemy in the Hunting Grounds to fight in her place.  However, the owner gains no Renown for any kills made.  Any Garou can attack the owner as if she were in the Hunting Grounds.  Only 1 Bones of Shakir Hind can be played per game.</t>
  </si>
  <si>
    <t>Bones cannot control a creature that cannot be bound. Errata: The Enemy controlled by Bones becomes an Ally of your pack for the duration of the combat, BUT follows all the usual rules for stepping in (i.e. it is away from the pack).  Errata: The owner of the fetish cannot refuse challenges from Garou while equipped with the Bones. They are not in the Hunting Grounds.</t>
  </si>
  <si>
    <t>Ken Meyer Junior</t>
  </si>
  <si>
    <t>Border Territory Skirmish</t>
  </si>
  <si>
    <t>Gaia or Wyrm</t>
  </si>
  <si>
    <t>Attacker's Enemy (Wyrm if Gaia, etc.)</t>
  </si>
  <si>
    <t>Draw no additional combat cards.</t>
  </si>
  <si>
    <t>Brian Horton</t>
  </si>
  <si>
    <t>Born to Nature</t>
  </si>
  <si>
    <t>Use this Gift to make any spirit miss its next round of combat. This Gift is discarded after its effect takes place.</t>
  </si>
  <si>
    <t>Bottlecap of Shakey Mac</t>
  </si>
  <si>
    <t>Once per turn, the owner can select 1 spirit in play and use it as an ally for the remainder of the turn.  Only 1 Bottlecap of Shakey Mac can be played per game.</t>
  </si>
  <si>
    <t>Bottlecap can be used on spirit Allies, Enemies, and Victims. It will not work on spirits that cannot be bound.</t>
  </si>
  <si>
    <t>Brave New World</t>
  </si>
  <si>
    <t>Play Brave New World when there are 3 or more Mass Pollution Events in play. All Mass Pollution cards are immediately discarded. Only 1 Brave New World may be played per game.</t>
  </si>
  <si>
    <t>Brazilian Bureaucrat</t>
  </si>
  <si>
    <t>Pentex - Glass Walkers</t>
  </si>
  <si>
    <t>The Bureaucrat may remove any 1 Battlefield from play once per game. The Bureaucrat cannot affect a Battlefield that is already engaged.</t>
  </si>
  <si>
    <t>Breath of Fire</t>
  </si>
  <si>
    <t xml:space="preserve">Mokolé - Suchid </t>
  </si>
  <si>
    <t>At the beginning of each combat, Breath of Fire has the option of doing aggravated damage. If he chooses to do so, he must randomly discard 2 Combat cards.</t>
  </si>
  <si>
    <t>Breath of Fire (Crinos Form)</t>
  </si>
  <si>
    <t>Breath of the Defiled</t>
  </si>
  <si>
    <t>Defiler</t>
  </si>
  <si>
    <t>All characters of Renown 1 and 2 are removed from play. Discard this Gift after its effect takes place.</t>
  </si>
  <si>
    <t>Broken Limb</t>
  </si>
  <si>
    <t>If damaged by this attack, the victim plays all of her Combat Actions at -2 Rage for the duration of the combat.</t>
  </si>
  <si>
    <t>Bron Mac Fionn</t>
  </si>
  <si>
    <t>Garou - Fianna - Galliard</t>
  </si>
  <si>
    <t>Once per game, Bron can stop any moot in progress.  The moot card is immediately discarded.</t>
  </si>
  <si>
    <t>Mike Dringenburg / Richard Thomas</t>
  </si>
  <si>
    <t>Bron Mac Fionn (Crinos Form)</t>
  </si>
  <si>
    <t>Brutal Kick</t>
  </si>
  <si>
    <t>No matter where you get kicked, it's bound to hurt.</t>
  </si>
  <si>
    <t>Bryony McLeod</t>
  </si>
  <si>
    <t>Garou - Black Spiral Dancer - Pentex - Constrained</t>
  </si>
  <si>
    <t>Bryony is a Black Spiral Dancer who works for Pentex. It is her job to infect Garou with a plague known as Fever. All Garou who fight Bryony are at -3 Rage until a Spirit Drain or Banishment Gift is used on them. Bryony can use any Galliard Gift.</t>
  </si>
  <si>
    <t>Buggerhead</t>
  </si>
  <si>
    <t>Garou - Bone Gnawer - Ragabash</t>
  </si>
  <si>
    <t>While in play, Buggerhead allows you to discard and redraw any 1 sept card at the end of your normal Redraw Phase.</t>
  </si>
  <si>
    <t>Buggerhead (Crinos Form)</t>
  </si>
  <si>
    <t>Bull</t>
  </si>
  <si>
    <t>Lupus Gaia Garou</t>
  </si>
  <si>
    <t>Bull is the Totem of headstrong fury and impetuous action. Characters who have taken Bull as their Personal Totem draw an additional combat card during any combats in which they are involved. A character with Bull must play a Frenzy Combat Event immediately if they have one in their combat hand. Characters with Personal Totems may no longer benefit from a Pack Totem.</t>
  </si>
  <si>
    <t>Bull is used by Lupus Gaia Garou, not Lupus OR Gaia Garou. It applies to all frenzies.</t>
  </si>
  <si>
    <t>Bully's Quest</t>
  </si>
  <si>
    <t>Play during the Regeneration Phase. If the character can kill 1 victim of Renown 3 or less without that opponent wounding the character, that kill is worth +2 victory points.</t>
  </si>
  <si>
    <t>James Daly</t>
  </si>
  <si>
    <t>Bum Rush</t>
  </si>
  <si>
    <t>Play at the beginning of any combat round before combat action cards are exchanged. Each member of the character's pack comes forward to join the combat for the upcoming round only. At the end of the combat round, the pack withdraws from combat, leaving only the original character.</t>
  </si>
  <si>
    <t>May be used in an attack or defence.  All packmembers, including allies and creatures which cannot take actions come forward. Additional clarification on this card is forthcoming. Creates a Pack action.  It  creates either a pack attack or pack defense. Errata: Creatures that came forward for a Bum Rush ESCAPE at the end of round rather than withdraw.</t>
  </si>
  <si>
    <t>Stuart P.Beel</t>
  </si>
  <si>
    <t>Bunyip Spirit</t>
  </si>
  <si>
    <t>Embittered by their betrayal at the hands of the Garou, these restless spirits now hunt their foes.</t>
  </si>
  <si>
    <t>Bureaucratic Blueprints</t>
  </si>
  <si>
    <t>The character or Ally equipped with Bureaucratic Blueprints may discard them and immediately attack any Territory in play. This may be done outside of the Combat Phase. The owner of the target Territory may select which of his pack members will defend the Territory.</t>
  </si>
  <si>
    <t>The target selects only one defender. Both sides may use pack actions to add additional creatures.</t>
  </si>
  <si>
    <t>Michael Scott Cohen</t>
  </si>
  <si>
    <t>Burn the Library</t>
  </si>
  <si>
    <t>Target a pack's sept deck.  Discard the top 3 cards.</t>
  </si>
  <si>
    <t>"We destroy knowledge only because we remember the harm it will do." -Swims-in-Mbembe's-Wake</t>
  </si>
  <si>
    <t>Burrow</t>
  </si>
  <si>
    <t>The user burrows into the ground to escape combat. The Metis may not be attacked or called out until she comes out, and may not take any actions during this time. The Metis comes out at the beginning of the next Regeneration Phase. Discard this Gift after its effect takes place.</t>
  </si>
  <si>
    <t>Lee M. Fields</t>
  </si>
  <si>
    <t>Business Merger</t>
  </si>
  <si>
    <t>Select 2 Wyrm Packs.  On a successful vote these 2 packs have a temporary alliance.  These packs will never willingly attack one another while this truce is in effect.  This Merger can be voted out during any Moot Phase.</t>
  </si>
  <si>
    <t>Caern Building</t>
  </si>
  <si>
    <t>This Rite takes the form of a moot, as caern building requires cooperation. Select a player to own the caern. If the vote passes, the player gains 4 victory points. For the remainder of the game, all enemies in the Hunting Grounds will gain 2 Rage when fighting members of the controlling player's pack. The player keeps these modifiers as long as the caern is in play.</t>
  </si>
  <si>
    <t>Multiple copies of this Caern can be in play, but each pack may only have one. It creates a generic Gauntlet 5 Caern.</t>
  </si>
  <si>
    <t>Caern of Awakening</t>
  </si>
  <si>
    <t>Bone Gnawers</t>
  </si>
  <si>
    <t>Immediately after any Redraw Phase, you may choose to discard all of your sept cards and redraw five more.  Only one Caern of Awakening can be in play at any time.</t>
  </si>
  <si>
    <t>Caern of Bygone Visions</t>
  </si>
  <si>
    <t>Black Furies</t>
  </si>
  <si>
    <t>Every other turn during your Moot Phase, you may sort through your sept deck and equip one of your characters with a fetish Equipment card.  The equipped characters must still meet the Gnosis requirements of the fetish. Reshuffle your sept deck each time this special ability is used.  Only one Caern of Bygone Visions can be in play at any time.</t>
  </si>
  <si>
    <t>Can be used to fetch Bane Fetishes.</t>
  </si>
  <si>
    <t>Caern of Ichiyo Modoribashi</t>
  </si>
  <si>
    <t>Once in play this caern cannot be removed from the controlling pack or destroyed in any way.  Only one Caern of Ichiyo Modoribashi can be in play at any time.</t>
  </si>
  <si>
    <t>Rite of Claiming cannot take this Caern, even if the defender is killed.</t>
  </si>
  <si>
    <t>Kathleen Ryan</t>
  </si>
  <si>
    <t>Caern of Rytthiku</t>
  </si>
  <si>
    <t>Eater-of-Souls</t>
  </si>
  <si>
    <t>Your pack may now attack enemies (in addition to victims) in the Hunting Grounds for victory points.</t>
  </si>
  <si>
    <t>Caern of the Blood God</t>
  </si>
  <si>
    <t>You may discard any kill from your victory pile to allow one of your characters in combat to frenzy. You do not draw a frenzy hand equal to the size of your character's Rage. Instead your frenzy hand equals the Renown of the discarded kill.</t>
  </si>
  <si>
    <t>Caern of the Bloodfist</t>
  </si>
  <si>
    <t>Get of Fenris</t>
  </si>
  <si>
    <t>Members of a pack controlling this caern are at +2 Health when in the Umbra.  Only one Caern of the Bloodfist can be in play at any time.</t>
  </si>
  <si>
    <t>Caern of the Crescent Moon</t>
  </si>
  <si>
    <t>You may choose one pack member and double her Renown during any Moot Phase.  A character whose Renown is doubled this way may not act as alpha during the following Combat Phase.  Only one Caern of the Crescent Moon can be in play at any time.</t>
  </si>
  <si>
    <t>Caern of the Painted Sands</t>
  </si>
  <si>
    <t>You may play any Pack Totem card even if your pack does not meet the specified requirements.  Your pack may have more than one Totem.  Only one Caern of the Painted Sands can be in play at any time.</t>
  </si>
  <si>
    <t xml:space="preserve">You may only play one copy of each totem. If the caern is destroyed, discard all but one Totem.  Reversal: Caern of the Painted Sands may only be used to play Pack Totems with a requirement for one of the 13 Gaian tribes of Garou. Your can still play other Totems which your Characters meet the requirements for.  </t>
  </si>
  <si>
    <t>Caern of the Sentinel</t>
  </si>
  <si>
    <t>Unique.  This hotly contested caern is hidden deep in the Adirondack mountains.  Each member of your pack gains +2 Rage until the end of the turn if a packmember steps in to defend a Victim this turn.</t>
  </si>
  <si>
    <t>Therese larsson</t>
  </si>
  <si>
    <t>Caern of the Snow Leopard</t>
  </si>
  <si>
    <t>When one of your characters is killed in the Umbra, you may choose to discard this caern and return the character to full health in the physical world.  Only one Caern of the Snow Leopard can be in play at any time.</t>
  </si>
  <si>
    <t>The Character comes back to life in the same form it died in. It discards all attached cards. The killer scores no points for killing this Character.</t>
  </si>
  <si>
    <t>Caern of the Tri-Spiral</t>
  </si>
  <si>
    <t>All members of the pack that controls this caern gain 2 Gnosis for the purposes of using Gifts.  Only one Caern of the Tri-Spiral can be in play at any time.</t>
  </si>
  <si>
    <t>Caern of the Unwashed Child</t>
  </si>
  <si>
    <t>Opponents facing your pack lose either 2 Gnosis or 2 Rage for the duration of the combat (caern holder chooses which). This caern can never reduce an opponent's Rage or Gnosis below 1.</t>
  </si>
  <si>
    <t>Caern of the Waking Dream</t>
  </si>
  <si>
    <t>Uktena</t>
  </si>
  <si>
    <t>Members of your pack gain the full victory points for any spirits the bind.  Only one Caern of the Waking Dream can be in play at any time.</t>
  </si>
  <si>
    <t>Caern of the Weeping Daughter</t>
  </si>
  <si>
    <t>When members of the pack controlling this caern are attacked, the attackers cannot frenzy and must play their combat actions at -1 Rage.  Only one Caern of the Weeping Daughter can be in play at any time.</t>
  </si>
  <si>
    <t>Caern of the Western Eye</t>
  </si>
  <si>
    <t>Children of Gaia</t>
  </si>
  <si>
    <t>Any Kinfolk allies of the pack controlling this caern can now vote in moots.  Each ally has additional votes equal to his Renown.  Only one Caern of the Western Eye can be in play at any time.</t>
  </si>
  <si>
    <t>Caern of White Water</t>
  </si>
  <si>
    <t>Fianna - Uktena</t>
  </si>
  <si>
    <t>The Fianna helped fend of an attack on this Uktena caern many years ago and have helped defend it ever since. Your Garou are +1 Gnosis while in the Umbra. They may play Umbra only Combat actions while in the real world.</t>
  </si>
  <si>
    <t>Caroline Kinsella</t>
  </si>
  <si>
    <t>Caias Katyrev</t>
  </si>
  <si>
    <t>Caias is young and impetuous, wanting to earn a place for himself in the Silver Record.</t>
  </si>
  <si>
    <t>Caias Katyrev (Crinos Form)</t>
  </si>
  <si>
    <t>Call of the Wyrm</t>
  </si>
  <si>
    <t>Silver Fangs - Get Of Fenris - Galliard</t>
  </si>
  <si>
    <t>The Gift user emits an unholy shout that attracts minions of the Wyrm. Wyrm pack alphas must declare their attacks against the character using this Gift for the duration of the Combat Phase. If multiple Calls of the Wyrm are used during the same turn, Wyrm alphas may choose which user they attack. Discard this Gift after its effects take place.</t>
  </si>
  <si>
    <t>Calling a Champion</t>
  </si>
  <si>
    <t>Ahroun</t>
  </si>
  <si>
    <t>Select any character. This character must act as alpha for his pack if this vote succeeds. Only Ahroun may vote during this moot.</t>
  </si>
  <si>
    <t>Camouflage</t>
  </si>
  <si>
    <t>The Wendigo may avoid combat with any Homid form characters. This Gift lasts until canceled.</t>
  </si>
  <si>
    <t>John Bridges</t>
  </si>
  <si>
    <t>Camp Farris</t>
  </si>
  <si>
    <t>A pack that controls Camp Farris may automatically pack attack or defend with up to 15 Renown worth of characters (including the alpha). Draw no additional cards if pack attacking or defending in this manner. Only 1 Camp Farris may be in play at any time.</t>
  </si>
  <si>
    <t>Candomble Witch Doctor</t>
  </si>
  <si>
    <t>Ancient and wise, the Witch Doctor has learned many of Gaia's secrets. He may use breed Gifts.</t>
  </si>
  <si>
    <t>Cannibal Slug</t>
  </si>
  <si>
    <t>Animal</t>
  </si>
  <si>
    <t>Mike Chaney &amp; Matt Milberger</t>
  </si>
  <si>
    <t>Careful Strike</t>
  </si>
  <si>
    <t>Undodgeable</t>
  </si>
  <si>
    <t>This attack cannot be dodged.</t>
  </si>
  <si>
    <t>Jason Felix &amp; Lawrence Snelly</t>
  </si>
  <si>
    <t>Carl Bailor</t>
  </si>
  <si>
    <t>Defiler.  Carl is a master of trapping items in customs.  Every other Resource Phase he may target a piece of Equipment in play.  Place it face down on top of the owner's sept deck.  Loyalty:  Julia Lindelle.</t>
  </si>
  <si>
    <t>David "Mutley" James</t>
  </si>
  <si>
    <t>Carla Grimsson</t>
  </si>
  <si>
    <t>Garou - Get of Fenris - Philodox</t>
  </si>
  <si>
    <t>If a moot called by Carla's pack does not pass, she shifts to Crinos and must be alpha for that turn's Combat Phase.</t>
  </si>
  <si>
    <t>Carla Grimsson (Crinos Form)</t>
  </si>
  <si>
    <t>Carleson Ruah</t>
  </si>
  <si>
    <t>Garou - Shadow Lords - Ragabash</t>
  </si>
  <si>
    <t>Carleson can interrupt another alpha's action to allows his pack's alpha to act first, as long as Carleson's alpha attacks a Wyrm creature.</t>
  </si>
  <si>
    <t>Carleson Ruah (Crinos Form)</t>
  </si>
  <si>
    <t>Carlos Navarro</t>
  </si>
  <si>
    <t xml:space="preserve">Garou - Shadow Lords - Philodox </t>
  </si>
  <si>
    <t>Carlos pursues agents of the Wyrm all over the world, waiting for the right moment to strike. When he uses a Firearm, his combat actions cannot be dodged.</t>
  </si>
  <si>
    <t>Carlos Navarro (Crinos Form)</t>
  </si>
  <si>
    <t xml:space="preserve">When Carlos uses a Firearm, his combat actions cannot be dodged. </t>
  </si>
  <si>
    <t>"You think things are bad here? I just arrived from Mexico - the place is lousy with Black Spirals."</t>
  </si>
  <si>
    <t>Carpet Snake</t>
  </si>
  <si>
    <t>The Carpet Snake is a spirit that can take any one of your pack members into or out of the Umbra each turn (ignore the Gauntlet). This ability may be used any time before alphas are chosen.</t>
  </si>
  <si>
    <t>Cassandra Shadow-watcher</t>
  </si>
  <si>
    <t>Garou - Black Fury - Theurge</t>
  </si>
  <si>
    <t>Cassandra plays combat actions at +2 Rage when fighting Get of Fenris.</t>
  </si>
  <si>
    <t>Cassandra Shadow-watcher (Crinos Form)</t>
  </si>
  <si>
    <t>Cataclysm</t>
  </si>
  <si>
    <t>Discard all other Events in play. Cataclysm remains in play for 1 full turn, during which time no other Events may be played. Cataclysm cannot be played until there is a collective total of 30 Gnosis (or higher) worth of fetish and Bane fetish Equipment in play. Only 1 Cataclysm can be played per game.</t>
  </si>
  <si>
    <t>Equipment that is currently out of play DOES count towards the Gnosis total required to play a Cataclysm.</t>
  </si>
  <si>
    <t>Catfeet</t>
  </si>
  <si>
    <t>Lupus - Ragabash</t>
  </si>
  <si>
    <t>The user of this Gift becomes extremely nimble. For the duration of the current combat, he is agile enough to dodge all Combat Actions except those which specifically ignore dodges. The character may only play Combat Actions of Rage 1 while Catfeet is in play. Discard this Gift after its effect takes place.</t>
  </si>
  <si>
    <t>Aileen Miles</t>
  </si>
  <si>
    <t>Catskill Protectorate</t>
  </si>
  <si>
    <t>Stargazers - Silent Striders</t>
  </si>
  <si>
    <t xml:space="preserve">Unique. Your Spirit and Faerie Allies are +1 Gnosis while Catskill Protectorate is in play. </t>
  </si>
  <si>
    <t>"Be careful where you take a nap around here. You wouldn't want to sleep through the Apocalypse!" - Duncan MacIvor</t>
  </si>
  <si>
    <t>Cellular Phone</t>
  </si>
  <si>
    <t>A character equipped with a Cellular Phone can pack attack or defend with any other pack member also equipped with a Cellular Phone. This pack action can begin once 2 rounds of combat have passed. Draw 2 additional cards once the pack action has begun.</t>
  </si>
  <si>
    <t>John Park</t>
  </si>
  <si>
    <t>Cernonous</t>
  </si>
  <si>
    <t>Garou - Children of Gaia - Theurge</t>
  </si>
  <si>
    <t>Cernonous is considered -1 Renown for moot voting due to his Metis disfigurement.</t>
  </si>
  <si>
    <t>Cesare Sodalis</t>
  </si>
  <si>
    <t>Garou - Silent Striders - Ragabash</t>
  </si>
  <si>
    <t>Cesare has been a friend to many mages during the course of his travels. He is not affected by any Gifts used by mages.</t>
  </si>
  <si>
    <t>Cesare's Gifts may be cancelled by Mages as the mage is targetting the Gift, not Cesare. His Equipment can be targetted by Mages, as they are targetting the equipment, not Cesare.</t>
  </si>
  <si>
    <t>Cesare Sodalis (Crinos Form)</t>
  </si>
  <si>
    <t>Chainsaw</t>
  </si>
  <si>
    <t>Non-Fetish - Weapon</t>
  </si>
  <si>
    <t>Weapon. Allows the character to play up to Rage 10 Combat Actions. The Chainsaw is discarded immediately after its user plays a Combat Action of Rage 6 or higher.</t>
  </si>
  <si>
    <t>Chant of Morpheus</t>
  </si>
  <si>
    <t>Galliard - Children of Gaia - Nuwisha</t>
  </si>
  <si>
    <t>The target of this Gift is removed from play until the end of the next phase and may not frenzy for the rest of the turn.</t>
  </si>
  <si>
    <t>“Shhh..sleep..let your temper cool. Shhh.. let us take that gun away from you before you hurt someone with it." - Sweet Luna's Smile</t>
  </si>
  <si>
    <t>Chantry</t>
  </si>
  <si>
    <t>At the beginning of the turn, during the Redraw Phase, the pack controlling the Chantry selects 1 mage in play. Mages in the Umbra may be selected as well. That mage is removed from play for the duration of the turn and returns during the next Redraw Phase. Only 1 Chantry may be in play at any time.</t>
  </si>
  <si>
    <t>Charging Bull</t>
  </si>
  <si>
    <t>Garou - Wendigo - Ragabash</t>
  </si>
  <si>
    <t>No character of higher Renown than Charging Bull can refuse his challenges.</t>
  </si>
  <si>
    <t>Charging Bull (Crinos Form)</t>
  </si>
  <si>
    <t>Chaser-After</t>
  </si>
  <si>
    <t>Garou - Fianna - Philodox</t>
  </si>
  <si>
    <t>Chaser-After is well-respected by other Garou in his role of judge. He is considered +1 Renown for Moot voting.</t>
  </si>
  <si>
    <t>Barbara Amata</t>
  </si>
  <si>
    <t>Chaser-After (Crinos Form)</t>
  </si>
  <si>
    <t>Checking the Classifieds</t>
  </si>
  <si>
    <t>You may search through your sept deck and immediately bring any Territory into your hand.</t>
  </si>
  <si>
    <t>Cheesy Puffs</t>
  </si>
  <si>
    <t>Garou - Bone Gnawer - Philodox</t>
  </si>
  <si>
    <t xml:space="preserve">Cheesy Puffs is impatient about defeating the Wyrm. He may never voluntarily pass as his Alpha action if an Enemy or Wyrm Alpha is in play. </t>
  </si>
  <si>
    <t>"I don't have a cheese habit! I'm just big boned."</t>
  </si>
  <si>
    <t>Andrea Adams</t>
  </si>
  <si>
    <t>Cheesy Puffs (Crinos Form)</t>
  </si>
  <si>
    <t>Chiaka</t>
  </si>
  <si>
    <t>Garou - Glass Walkers - Philodox</t>
  </si>
  <si>
    <t>During the Regeneration Phase, Chiaka may target a Character and prevent it from changing forms until the end of turn or until Chiaka dies, whichever is sooner.  She may not target a Character more than once.</t>
  </si>
  <si>
    <t>Cathey Osbourne</t>
  </si>
  <si>
    <t>Chiaka (Crinos Form)</t>
  </si>
  <si>
    <t>Childling</t>
  </si>
  <si>
    <t>Fianna - Renown 1 Garou</t>
  </si>
  <si>
    <t>Faerie</t>
  </si>
  <si>
    <t>The Childling is a child faerie. Any time a combat action is played against a Childling, decide randomly whether it takes effect or is discarded (equal chance of each).</t>
  </si>
  <si>
    <t>Chimera</t>
  </si>
  <si>
    <t>Increases your sept hand size by 1. A pack may not have more than 1 Pack Totem at any time.</t>
  </si>
  <si>
    <t>You must wait until the Sept redraw phase to draw your extra Sept card.</t>
  </si>
  <si>
    <t>Chirox the Unfeeling</t>
  </si>
  <si>
    <t>Bane - Defiler</t>
  </si>
  <si>
    <t>Immediately following the Regeneration Phase any 1 pack mate can transfer her lowest damage card to Chirox.</t>
  </si>
  <si>
    <t>Chirox the Unfeeling (Crinos Form)</t>
  </si>
  <si>
    <t>Chrome Plated Hand Cannon</t>
  </si>
  <si>
    <t xml:space="preserve">Weapon. Firearm. This gun may not be used in Lupus form. The user may play combat actions of Rage 3 or less. The owner is +1 renown when voting on Moots or Board Meetings called by Homid Characters. </t>
  </si>
  <si>
    <t>"The bang's still pretty small, no matter how much they wave it around. It don't prove nothing." -Fade-to-Black</t>
  </si>
  <si>
    <t>Chronicle of the Black Labyrinth</t>
  </si>
  <si>
    <t>Fetish - Bane Fetish - Constrained</t>
  </si>
  <si>
    <t>This legendary tome of Wyrm lore inspires fealty or wrath in those who possess it. If a Wyrm character controls the Chronicle, Victims it kills are worth +1 victory points. If a Gaia character controls the Chronicle, they may draw an additional combat card when in combat with an Enemy. Only 1 Chronicle of the Black Labyrinth may be played per game.</t>
  </si>
  <si>
    <t>Chuki</t>
  </si>
  <si>
    <t>Male/Female</t>
  </si>
  <si>
    <t>Ajaba - Galliard</t>
  </si>
  <si>
    <t>Chuki is dedicated to defending its clan.  Chuki may automatically join any Ajaba packmate in pack defense.  Chuki is a hermaphrodite, so is both male and female.</t>
  </si>
  <si>
    <t>Kelly Bedson</t>
  </si>
  <si>
    <t>Churjuroc's Tusk</t>
  </si>
  <si>
    <t>Bane Fetish - Armor</t>
  </si>
  <si>
    <t>Armor. When a Full Moon is in play the character can activate this fetish during the equip/Ally Phase, allowing you to search through your deck and bring a Nexus Crawler directly into play as an ally. The Nexus Crawler will remain in play for the duration of the Full Moon or for 3 turns, whichever ends first. When the Nexus Crawler leaves play, it takes the summoning character with it.</t>
  </si>
  <si>
    <t>The summoned Nexus Crawler may come from your hand. If the Tusk user join another pack, the Nexus Crawler remains with the pack that summoned it. When the Nexus Crawler leaves play because the Tusk's effect has ended, it will take the Character that summoned it with it, even if it is temporarily in another pack, it is out of play, it is on the other side of the Gauntlet, or it has traded the Tusk to another Character. If the Nexus Crawler is killed before the Tusk's effect ends, the Character remains in play. Each copy of Churjurok's Tusk can summon only ONE Nexus Crawler.</t>
  </si>
  <si>
    <t>Ciran Far-Traveler</t>
  </si>
  <si>
    <t>Garou - Stargazers - Philodox - Kailindo</t>
  </si>
  <si>
    <t>Kailindo. Ciran is a member of the Zephyr camp of the Stargazers and has mastered Kailindo. He will never use a Kailindo Combat Action during a frenzy.</t>
  </si>
  <si>
    <t>Ciran Far-Traveler (Crinos Form)</t>
  </si>
  <si>
    <t>Circular Attack</t>
  </si>
  <si>
    <t>Any attacks directed at the user are either redirected to another character in the same combat, or simply dodged. No character may be forced to damage herself. This card may be played to interrupt and counter 1 round of attacks. Discard this Gift after its effect takes place.</t>
  </si>
  <si>
    <t>Clarification: Circular Attack is a redirect. It is played at the end of the Establish-Bluff step.</t>
  </si>
  <si>
    <t>Brian Dugan</t>
  </si>
  <si>
    <t>City Father</t>
  </si>
  <si>
    <t>Bone Gnawers - Glass Walkers - Ratkin</t>
  </si>
  <si>
    <t>Your pack members may decline attacks from Prey as if they were challenges. If they accept the challenge, draw an additional combat card.</t>
  </si>
  <si>
    <t>Chella Reaves</t>
  </si>
  <si>
    <t>Cityboy Kinfolk</t>
  </si>
  <si>
    <t>Invigorated by the war in the jungle, this fool has traveled down to join the cause. Unfortunately he's more of a burden than an asset.</t>
  </si>
  <si>
    <t>Clan of Hyenas</t>
  </si>
  <si>
    <t>Ajaba</t>
  </si>
  <si>
    <t>Animal - Kinfolk</t>
  </si>
  <si>
    <t>Animal. Kinfolk. The Clan of Hyenas will escape combat at the end of any round it took 3 or more damage.</t>
  </si>
  <si>
    <t>Sarah Mezger</t>
  </si>
  <si>
    <t>Clashing Boom Boom</t>
  </si>
  <si>
    <t>This totem of war manifests as a stealth bomber. Once per turn select a packmember. For the rest of the turn, while in Crinos, he may use Equipment as if he was in Homid form. He does not discard Equipment due to changing forms. Equipment that must be discarded to use works as normal.</t>
  </si>
  <si>
    <t>Cleft in Twain</t>
  </si>
  <si>
    <t>Weapon - Not bluffed</t>
  </si>
  <si>
    <t>The character cleaving his opponent in twain must have a weapon. This Combat Action may not be bluffed.</t>
  </si>
  <si>
    <t>Clever Diversion</t>
  </si>
  <si>
    <t>An attacker may play Clever Diversion after an attack and a defense have been declared on a Battlefield but before combat begins. She may remove the lowest Renown defender from the Battlefield and the combat. If this leaves no defender, the Battlefield (and its victory points) remain in play.</t>
  </si>
  <si>
    <t>Adam Rex</t>
  </si>
  <si>
    <t>Close Gauntlet</t>
  </si>
  <si>
    <t>For the duration of the turn, all characters, allies, and enemies in play cannot step sideways. Those in the Umbra must remain there until the next turn.</t>
  </si>
  <si>
    <t>Close the Bawn</t>
  </si>
  <si>
    <t>A successful vote banishes all spirit allies. Discard any spirit allies in play. Only Homids can vote on this moot.</t>
  </si>
  <si>
    <t>Clubfoot Razorneck</t>
  </si>
  <si>
    <t>Garou - Uktena - Ahroun</t>
  </si>
  <si>
    <t>Clubfoot cannot dodge, but her attacks may not be blocked by opponents. She can only be in a pack with Uktena, Wendigo, Silent Striders, Stargazers, or non-Garou.</t>
  </si>
  <si>
    <t>Clubfoot Razorneck (Crinos Form)</t>
  </si>
  <si>
    <t>Cockroach</t>
  </si>
  <si>
    <t>Twice per game you may look at the top 5 cards of any player's sept or combat deck. You may then choose to reshuffle that deck. A pack may not have more than 1 Pack Totem at any time.</t>
  </si>
  <si>
    <t>Command Attention</t>
  </si>
  <si>
    <t>Bastet</t>
  </si>
  <si>
    <t>The user has +2 Renown while voting in Juntas. This Gift is permanent until cancelled.</t>
  </si>
  <si>
    <t>Command Spirit</t>
  </si>
  <si>
    <t>Theurge - Uktena</t>
  </si>
  <si>
    <t>The user may take control of any 1 spirit in play for 1 full turn. The Gift user's Gnosis must exceed the spirit's. Discard this Gift after its effect takes place.</t>
  </si>
  <si>
    <t>Larry Mc Dougal</t>
  </si>
  <si>
    <t>Concertina Wire</t>
  </si>
  <si>
    <t>A character equipped with Concertina Wire may discard it when any alpha declares an attack against any of his pack's Territories. That Territory may not be attacked and the alpha must select another alpha action.</t>
  </si>
  <si>
    <t>Concertina Wire only works against one Alpha, but will protect all your territories from the targetted Alpha for the rest of turn.</t>
  </si>
  <si>
    <t>Conduit</t>
  </si>
  <si>
    <t>Bane Fetish</t>
  </si>
  <si>
    <t>This object provides a link with the dead. The owner may step sideways as if the Gauntlet were -2. Fomori owners may now step sideways at normal difficulty. If the owner is killed but is not placed in a victory pile, all damage is removed and it becomes a Wraith Enemy that exists only in the Umbra.</t>
  </si>
  <si>
    <t>Congressional Hearing</t>
  </si>
  <si>
    <t>Members of the 7th Generation cannot use their special abilities for 1 full turn.</t>
  </si>
  <si>
    <t>Connections</t>
  </si>
  <si>
    <t>It's not who you are, it's who you know. For the remainder of the turn, the pack using its Connections does not have to meet any prerequisites to recruit Allies during the Equip/Ally Phase.</t>
  </si>
  <si>
    <t>Errata: Equip/Ally phase= Resource phase</t>
  </si>
  <si>
    <t>Lee Fields</t>
  </si>
  <si>
    <t>Conquistador's Sword</t>
  </si>
  <si>
    <t>This card can be discarded to remove the Dorado Realm or El Dorado from play at any time. There can never be more than 1 Conquistador's sword played per game. Only one Conquistador's Sword may be played per game.</t>
  </si>
  <si>
    <t>CS is not a weapon. It may not be used to play cards that require a weapon (such as Cleft in Twain).</t>
  </si>
  <si>
    <t>Conrad Walks-the-Line</t>
  </si>
  <si>
    <t>Rogue</t>
  </si>
  <si>
    <t>Garou - Shadow Lords - Ahroun - Rogue</t>
  </si>
  <si>
    <t>Conrad may be in either Gaia or Wyrm packs. If he is in a Wyrm pack, he may only use Shadow Lords and Beast-of-War Gifts.</t>
  </si>
  <si>
    <t>See rules for Rogues.</t>
  </si>
  <si>
    <t>Conrad Walks-the-Line (Crinos Form)</t>
  </si>
  <si>
    <t>Consumption of Gaia</t>
  </si>
  <si>
    <t>The Gift user can cancel any Gift of 6 or less Gnosis. Discard this Gift after its effect takes place.</t>
  </si>
  <si>
    <t>Cooking</t>
  </si>
  <si>
    <t>Bone Gnawer - Ratkin</t>
  </si>
  <si>
    <t>Target a combat discard pile and remove one Combat Action from the game. The creature using this Gift takes 2 damage (use this card to mark damage).</t>
  </si>
  <si>
    <t>Cooperation</t>
  </si>
  <si>
    <t>If this Moot passes, keep it in play. The sept draw of Gaia packs is increased by 1. Discard this card if a member of a Gaia pack kills a member of another Gaia pack.</t>
  </si>
  <si>
    <t>Joshua Eli Gilley</t>
  </si>
  <si>
    <t>Corcoran Mac Andrews</t>
  </si>
  <si>
    <t>Garou - Fianna - Theurge</t>
  </si>
  <si>
    <t>&lt;effectivegnosis&gt;5&lt;/effectivegnosis&gt;</t>
  </si>
  <si>
    <t>Corcoran's Gnosis is considered 5 for the purpose of using Gifts.</t>
  </si>
  <si>
    <t>Corcoran should read "Corcoran's Gnosis is considered +2 for the purpose of using Gifts."</t>
  </si>
  <si>
    <t>Corcoran Mac Andrews (Crinos Form)</t>
  </si>
  <si>
    <t>Corinna</t>
  </si>
  <si>
    <t>Garou - Black Spiral Dancer - Galliard - Pentex - Beast-of-War - Team #21</t>
  </si>
  <si>
    <t>A member of Pentex First Team #21, Corinna can pack attack or defend with any other members of this team in her pack.</t>
  </si>
  <si>
    <t>Corinna (Crinos Form)</t>
  </si>
  <si>
    <t>Corporate Acquisition</t>
  </si>
  <si>
    <t>On a successful vote, control of 1 Wyrm caern is transferred to another Wyrm pack.  Select both the caern and the pack before any votes are placed.</t>
  </si>
  <si>
    <t>Corporate Credit Card</t>
  </si>
  <si>
    <t>This character can equip at the beginning of the Combat Phase right after alphas are chosen, instead of during the Equip/Ally Phase.</t>
  </si>
  <si>
    <t>Corporate Downsizing</t>
  </si>
  <si>
    <t xml:space="preserve">If passed, each Wyrm pack must discard an Ally from play. If they are unable to discard an Ally, they may not play Allies, Equipment Territories, or Caerns next turn. </t>
  </si>
  <si>
    <t>"Decrease your labor costs, or we'll do it for you." -George Birch</t>
  </si>
  <si>
    <t>Corporate Security</t>
  </si>
  <si>
    <t>Pentex - 7th Generation</t>
  </si>
  <si>
    <t>Corporate Security will not initiate combat against an opponent in Crinos form.  They can, however, defend themselves if attacked by one, and may continue a combat during which their opponent changes into Crinos form.</t>
  </si>
  <si>
    <t>Jim Daly</t>
  </si>
  <si>
    <t>Corporate Take-over</t>
  </si>
  <si>
    <t>Each Pentex character in play must discard 1 piece of Equipment.</t>
  </si>
  <si>
    <t>Corrupt Kinfolk</t>
  </si>
  <si>
    <t>Driven mad by jealousy, this Kinfolk has succumbed to the influence of the Wyrm. At the end of the Combat Phase the Corrupt Kinfolk will attack the Gaia Garou with the highest Renown.</t>
  </si>
  <si>
    <t>Corrupting Presence</t>
  </si>
  <si>
    <t>The Gift user can raise the Gauntlet of any 1 caern in play by 3. This Gift is permanent until canceled.</t>
  </si>
  <si>
    <t>Count Vladimir Rustovitch</t>
  </si>
  <si>
    <t>Vampire - Eater-of-Souls</t>
  </si>
  <si>
    <t>Vladimir can automatically regenerate the lowest damage card at the end of any combat in which he killed at least 1 opponent. Vladimir can use Black Spiral Dancer, 7th Generation, Homid and Shadow Lords Gifts.</t>
  </si>
  <si>
    <t>Count Vlad's ability only allows him to regen unaggravated damage.</t>
  </si>
  <si>
    <t>Count Vladimir Rustovitch (Crinos Form)</t>
  </si>
  <si>
    <t>Coup De Grace</t>
  </si>
  <si>
    <t>Triggered - attaches to user</t>
  </si>
  <si>
    <t>During the first round of combat, the user of this Gift may not play damage cards. In any single round thereafter, Coup de Grace may add +4 damage to any 1 attack played by the user. Discard this Gift after its effect takes place.</t>
  </si>
  <si>
    <t>May be played after the first round of combat, so long as you played a block or dodge round 1.</t>
  </si>
  <si>
    <t>Brian leBlanc</t>
  </si>
  <si>
    <t>Crawling Poison</t>
  </si>
  <si>
    <t>Black Spiral Dancer - Ratkin - Ananasi</t>
  </si>
  <si>
    <t>Play at the start of combat or between combat rounds. If the Gift user damages his opponent, she may not regenerate until this Gift is canceled. If the damaged creature already can't regenerate, she loses 3 Rage, to a minimum of 1, at the end of the combat round she was damaged.</t>
  </si>
  <si>
    <t>Crescent Moon</t>
  </si>
  <si>
    <t>Lunar Phase</t>
  </si>
  <si>
    <t>Play at the beginning of any turn or to cancel and supersede any New or Half Moon just played. All spirits gain 1 Rage and all Theurges gain 1 Gnosis while Crescent Moon is in effect. Discard this card when a new Lunar Phase is played.</t>
  </si>
  <si>
    <t>Crick Rumwrangler</t>
  </si>
  <si>
    <t>Crick has gained notoriety for battling the Wyrm in the Amazon jungle.</t>
  </si>
  <si>
    <t>Crick Rumwrangler (Crinos Form)</t>
  </si>
  <si>
    <t>Critical Blow</t>
  </si>
  <si>
    <t>This attack cannot be blocked or healed until the end of the turn.</t>
  </si>
  <si>
    <t>Omaha Perez</t>
  </si>
  <si>
    <t>Crookpaw</t>
  </si>
  <si>
    <t>Garou - Red Talons - Ragabash</t>
  </si>
  <si>
    <t>Crookpaw is often called "more lupus than lupus." He may not be alpha if there are no other Red Talons in his pack unless he is the only character left.</t>
  </si>
  <si>
    <t>Crusade</t>
  </si>
  <si>
    <t>Select a type of Wyrm creature (ex: Fomori). If this moot passes, Alphas must attack that type of creature for their Alpha action if possible. Garou are +1 Rage while attacking the named creature type.</t>
  </si>
  <si>
    <t>Crushing Jaws</t>
  </si>
  <si>
    <t>Ajaba - Lupus</t>
  </si>
  <si>
    <t>As long as both are in this combat, the Gift user and target creature cannot step sideways, withdraw, escape or be removed from combat.  Discard this Gift after combat.</t>
  </si>
  <si>
    <t>Crystal Knife</t>
  </si>
  <si>
    <t>The user acts at +1 Gnosis. The Crystal Knife may be discarded to cancel the effects of any single Gift that targets its owner. The Crystal Knife cannot be stolen or traded.</t>
  </si>
  <si>
    <t>“It cuts through intangible things." -Guides-to-Truth</t>
  </si>
  <si>
    <t>Culling the Weak</t>
  </si>
  <si>
    <t>Target any Wyrm creature. Wounded creatures cannot vote in this Junta. If you win the vote, the target takes 2 damage. If this damage kills it and it is not a part of your pack, discard the creature and place this card in your Victory Pile where it is worth 2 Victory Points; otherwise, use this card to mark the damage.</t>
  </si>
  <si>
    <t>Amanda Johnson</t>
  </si>
  <si>
    <t>Cult Leader</t>
  </si>
  <si>
    <t>Human - Cults</t>
  </si>
  <si>
    <t>Any Cultists in play will automatically combine with the Cult Leader for a Pack Defense. The Cult Leader cannot be killed until all Cultists are dead. The Cult Leader can use any Theurge Gifts.</t>
  </si>
  <si>
    <t>Its ability only applies to the Victim Cultist.</t>
  </si>
  <si>
    <t>Cultist</t>
  </si>
  <si>
    <t>Cultists can use Theurge Gifts.</t>
  </si>
  <si>
    <t>Ken Meyer Jr.</t>
  </si>
  <si>
    <t>Curb Stomp</t>
  </si>
  <si>
    <t>A character wounded by a Curb Stomp cannot vote in Juntas until this wound is healed.</t>
  </si>
  <si>
    <t>Curse of Aeolus</t>
  </si>
  <si>
    <t>Black Fury - Wendigo</t>
  </si>
  <si>
    <t>Play at the beginning of combat. You summon a creeping, choking fog. Your opponents are all considered -2 Rage for the first round of combat. If this drops their Rage to one or less, the affected opponents are removed from the combat.</t>
  </si>
  <si>
    <t>Curse of Hatred</t>
  </si>
  <si>
    <t>The character looks into his opponent's eyes and focuses his hatred, disheartening his foe. The target plays her next Combat Action at -2 Rage. Discard this Gift after its effect takes place.</t>
  </si>
  <si>
    <t>Cynic's Quest</t>
  </si>
  <si>
    <t>Play this card whenever you are the attacker in a combat and you withdraw after suffering damage and doing none yourself. You gain 1 victory point.</t>
  </si>
  <si>
    <t>Danica Rimbaud</t>
  </si>
  <si>
    <t>Garou - Silver Fangs - Galliard</t>
  </si>
  <si>
    <t>Danica is the Steward of her protectorate's Lodge of the Sun. She may call any Moot votes; even those that have requirements she does not possess.</t>
  </si>
  <si>
    <t>Danica Rimbaud (Crinos Form)</t>
  </si>
  <si>
    <t>Daniela Black</t>
  </si>
  <si>
    <t xml:space="preserve">Garou - Black Fury - Galliard </t>
  </si>
  <si>
    <t>Devoted to recovering Fetishes for her tribe, Daniela may discard one fetish she controls at the start of the Regeneration Phase and place it in her Victory Pile, where it is worth 2VP.</t>
  </si>
  <si>
    <t>Ursula Vernon</t>
  </si>
  <si>
    <t>Daniela Black (Crinos Form)</t>
  </si>
  <si>
    <t xml:space="preserve">Devoted to recovering Fetishes for her tribe, Daniela may discard one fetish she controls at the start of the Regeneration Phase and place it in her Victory Pile, where it is worth 2VP. </t>
  </si>
  <si>
    <t>Dank Well Hive</t>
  </si>
  <si>
    <t xml:space="preserve">Unique. This subterranean caern encourages unholy alliances between the Spirals and some of the less savory faeries. You may bind Faerie Allies and Victims as if they were spirits. You do not need to be in the Umbra to use this ability. </t>
  </si>
  <si>
    <t>Dark Moon's Femur</t>
  </si>
  <si>
    <t>The leg bone of a powerful Uktena Theurge, Dark Moon's Femur allows its user to ignore card effects that would force her to lose an action, including playing Action cards. Only 1 Dark Moon's Femur may be played per game.</t>
  </si>
  <si>
    <t>David MacKenzie</t>
  </si>
  <si>
    <t xml:space="preserve">Garou - Children of Gaia - Philodox </t>
  </si>
  <si>
    <t>David may use Eater-of-Souls Gifts. David may not be Alpha if there are any Black Spiral Dancers in play unless he is your only character.</t>
  </si>
  <si>
    <t>“I keep having these  nightmares.."</t>
  </si>
  <si>
    <t>Courtney "Hellcorpceo" Via</t>
  </si>
  <si>
    <t>David MacKenzie (Crinos Form)</t>
  </si>
  <si>
    <t>Daybreak</t>
  </si>
  <si>
    <t>Unique. All Vampires have -2 Rage. If they are involved in a combat, they may not play Gifts until after the first combat round, and may not play any Gifts unless they are in combat. Discard Daybreak at the end of the turn.</t>
  </si>
  <si>
    <t>“Am I keeping you awake?"- Nuntisiwas</t>
  </si>
  <si>
    <t>KaiTing Lang</t>
  </si>
  <si>
    <t>Dead Zone</t>
  </si>
  <si>
    <t>A Dead Zone is an area devoid of the normally ubiquitous spirits. A pack controlling the Dead Zone is not affected by any Gifts, and they may not use Gifts or Fetish Equipment. Only 1 Dead Zone may be in play at any time.</t>
  </si>
  <si>
    <t>A pack with a dead zone may not be the TARGET of Gifts. Opponents in combat may still benefit from Gifts targetting themselves. Gifts that have Global effects and do not target a specific pack will affect a pack with a Dead Zone. The pack with the Dead Zone can't use Bane Fetishes either.</t>
  </si>
  <si>
    <t>Death Rattle</t>
  </si>
  <si>
    <t>Play Death Rattle when a frenzied opponent has sustained damage that would kill her. If that opponent suffers 1 more wound, she collapses in a heap, as her body no longer holds itself together. This will end the frenzy.</t>
  </si>
  <si>
    <t>Deep Journey</t>
  </si>
  <si>
    <t>When in the Umbra, a character can use this Gift which allows the player to search through her sept deck and bring any one caern, totem, spirit ally, or fetish directly into play. Reshuffle your sept deck after using this Gift. This Gift is discarded after its effect takes place.</t>
  </si>
  <si>
    <t>This may fetch Bane Fetishes. Errata: Place the item you searched for in your hand.</t>
  </si>
  <si>
    <t>Aileen E. Miles</t>
  </si>
  <si>
    <t>You may discard the Defiler to take any 1 caern in play and make it your own. Ignore the target Caern's requirements (it has been defiled). A pack may not have more than 1 Pack Totem at any time.</t>
  </si>
  <si>
    <t>Den of Rorth, Son of Bast</t>
  </si>
  <si>
    <t>Wyrm (or Garou)</t>
  </si>
  <si>
    <t>20 (15)</t>
  </si>
  <si>
    <t>Bastet Alpha (or other)</t>
  </si>
  <si>
    <t>25 (10)</t>
  </si>
  <si>
    <t>Wyrm draw 4 additional combat cards. Garou draw 3 additional combat cards. Only 1 Den of Rorth may be played per game.</t>
  </si>
  <si>
    <t>Bastet draw 4 additional combat cards. Any other Gaia alpha draw 2 combat cards.</t>
  </si>
  <si>
    <t>Deranged Mokole</t>
  </si>
  <si>
    <t>Deranged and corrupted, the Mokolé (Werecrocodile) now serves the Wyrm. Any Rage 1 damage cards from the Mokolé are aggravated damage.</t>
  </si>
  <si>
    <t>Detective Jourgensen</t>
  </si>
  <si>
    <t>Human - Police - Constrained</t>
  </si>
  <si>
    <t>Police. Detective Jourgensen has started to investigate the paranormal. He possesses dauntless faith and is not affected by Gifts.</t>
  </si>
  <si>
    <t>Steve Prescott</t>
  </si>
  <si>
    <t>Devilwhip</t>
  </si>
  <si>
    <t>Weapon. This gory fetish is made from the tentacle of a Bane. The user may play an additional damage-dealing combat action of Rage 2 or less per round. A Bane may play actions up to Rage 3. The extra combat action played in this manner may not be blocked.</t>
  </si>
  <si>
    <t>Devoted Servant</t>
  </si>
  <si>
    <t>The Wyrm has noticed the Gift user's devotion to the cause and his pack. He cannot be removed from play by opponents' card effects. Cards or special abilities that this characters uses that require it to be removed from play (such as Kids Love Arson) will still remove it from play as normal. This Gift lasts until canceled.</t>
  </si>
  <si>
    <t>Dharma Bum</t>
  </si>
  <si>
    <t>Garou - Bone Gnawer - Galliard</t>
  </si>
  <si>
    <t>Dharma's rapping and howling cause all opponent's to suffer -2 Gnosis while in combat with him.</t>
  </si>
  <si>
    <t>Dharma should read "Dharma's rapping and howling cause all opponents fighting him in combat to lose 2 Gnosis while in combat with him".</t>
  </si>
  <si>
    <t>Dharma Bum (Crinos Form)</t>
  </si>
  <si>
    <t>Dhul Fiqar</t>
  </si>
  <si>
    <t>Fetish - Weapon - Constrained</t>
  </si>
  <si>
    <t xml:space="preserve">Unique. Weapon. The user can not play Rage 1 or less combat actions, or be damaged by Rage 1 or less combat actions. If a Silent Striders equips Dhul Fiqar, he gains +1 Rage.  </t>
  </si>
  <si>
    <t>“Come , come dance with Ghiyath and Dhul Fiqar!""</t>
  </si>
  <si>
    <t>Diem</t>
  </si>
  <si>
    <t>Garou - Children of Gaia - Ragabash</t>
  </si>
  <si>
    <t>Once per game, Diem can interrupt the vote on one moot and delay it until next turn.  Voting begins next Moot Phase.</t>
  </si>
  <si>
    <t>Diem (Crinos Form)</t>
  </si>
  <si>
    <t>Diminished Worth</t>
  </si>
  <si>
    <t>Only creatures of Renown 5 or less may vote on this Junta. Target a pack. If you win the vote, all members of target pack permanently lose 1 Renown and are worth 1 less Victory Point. A pack may only be affected by one Diminished Worth at a time.</t>
  </si>
  <si>
    <t>Ira Martin</t>
  </si>
  <si>
    <t>Dirty Hans</t>
  </si>
  <si>
    <t xml:space="preserve">Iliad - Fomori - Pentex - Defiler </t>
  </si>
  <si>
    <t>Defiler. Every other turn during the Moot Phase, Hans may remove one creature with the Police keyword from the Hunting Grounds and recruit it as an Ally.</t>
  </si>
  <si>
    <t>Dirty Hans (Crinos Form)</t>
  </si>
  <si>
    <t>Disarm</t>
  </si>
  <si>
    <t>Choose one piece of your opponent's Equipment. That piece of Equipment cannot be used for the remainder of the Combat Phase.</t>
  </si>
  <si>
    <t>Is not a damage card. You may not add damage to it. It can't be blocked or dodged. Effects which redirect Damage cards have no effect against Disarm.</t>
  </si>
  <si>
    <t>Dis-Arm</t>
  </si>
  <si>
    <t>A character wounded from this attack must discard 1 piece of Equipment (controlling player's choice).</t>
  </si>
  <si>
    <t>The player playing Dis-Arm chooses what piece of equipment is discarded.</t>
  </si>
  <si>
    <t>Discredited Lineage</t>
  </si>
  <si>
    <t>Select a Garou channeling a Past Life. On a successful vote, that Garou must discard the Past Life. Only characters of the same tribe as the accused Garou may vote.</t>
  </si>
  <si>
    <t>Disembowelment</t>
  </si>
  <si>
    <t>Your victim plays Combat Actions at -1 Rage until this wound is healed.</t>
  </si>
  <si>
    <t>Disquiet</t>
  </si>
  <si>
    <t>Homid - Eater-of-Souls</t>
  </si>
  <si>
    <t>The Gift user sends the target fleeing from the area. Remove one Ally or Prey creature in Homid form from play for one full turn. If the target has Gnosis 2 or less it is discarded instead. Discard this Gift after use.</t>
  </si>
  <si>
    <t>Alex Eckman-Lawn</t>
  </si>
  <si>
    <t>Distracting Spirits</t>
  </si>
  <si>
    <t>Reduce the engaging Renown of all Battlefields in play by 2. Distracting Spirits lasts for 1 full turn. No more than 1 Distracting Spirits Event may be in play at a time.</t>
  </si>
  <si>
    <t>Distractions</t>
  </si>
  <si>
    <t>Galliard - Stargazers</t>
  </si>
  <si>
    <t>The user may interrupt any Combat Action with this Gift. The target is distracted and may not take his intended action. The target's Combat Action is immediately discarded. Only 1 Distractions may be played per target, per combat. Discard this Gift after its effect takes place.</t>
  </si>
  <si>
    <r>
      <t xml:space="preserve">If played against a creature that can play multiple combat actions, it may only cancel one action. Clarification: Distractions is played at the end of the Establish-Bluff step (i.e. after all bluffs have been decided). </t>
    </r>
    <r>
      <rPr>
        <sz val="9"/>
        <color indexed="53"/>
        <rFont val="Calibri"/>
        <family val="2"/>
      </rPr>
      <t>The card cancelled does count as "played" for the purpose of ending combat and frenzies.</t>
    </r>
  </si>
  <si>
    <t>Doc Chaney's Power Goggles</t>
  </si>
  <si>
    <t>A character equipped with Doc Chaney's Power Goggles can see the Gauntlet part just before someone steps through it. When equipped with the Goggles, a character may attack another character who returns to the physical world from the Umbra as an alpha action during the Combat Phase.</t>
  </si>
  <si>
    <t>If one Character steps from the Umbra to the physical world in a turn, a Character with the Goggles can be selected as alpha that turn and can use his alpha action to directly attack the first Character, even if the first Character is not an alpha this turn. This will not work on Allies.</t>
  </si>
  <si>
    <t>Dodge</t>
  </si>
  <si>
    <t>Avoids one attack. Choose one damage card played this round on the character who has dodged and discard it.</t>
  </si>
  <si>
    <t>Dominance</t>
  </si>
  <si>
    <t>This character cancels any Action card as it is played by a character of equal or lesser renown. Place this card in your Victory Pile where it is worth 1 renown.</t>
  </si>
  <si>
    <t>“Can't you follow even simple instructions!?"- Nuntisiwas the Dreamreaver</t>
  </si>
  <si>
    <t>Simon D. Brewer</t>
  </si>
  <si>
    <t>Don Campisi</t>
  </si>
  <si>
    <t>Glass Walkers - 7th Generation</t>
  </si>
  <si>
    <t>Unique. The capo di tutti capi, Don Campisi's will is unquestioned. Once per game, Don Campisi may destroy any Caern or Territory as an action.</t>
  </si>
  <si>
    <t>Doppleganger</t>
  </si>
  <si>
    <t>Glass Walkers - Black Spiral Dancer</t>
  </si>
  <si>
    <t xml:space="preserve">Target a Garou or human in play. Until the end of the current phase, the Gift user gains any special abilities of the target. The target may still use its own abilities as normal. Discard this Gift at the end of the phase. </t>
  </si>
  <si>
    <t>"Why are you wearing that stupid man suit?" - Donnie Darko</t>
  </si>
  <si>
    <t>Dorado Realm</t>
  </si>
  <si>
    <t>Realm</t>
  </si>
  <si>
    <t>Gaia - Umbra</t>
  </si>
  <si>
    <t>Any Gaia pack may use this Realm. As long as it is in play, any attacks declared against any members of the pack controlling the Dorado Realm are considered challenges and may be declined as such. Your pack may only have one Realm in play at a time. Only one Dorado Realm may be played per game.</t>
  </si>
  <si>
    <t>Dr. Michelle Backman</t>
  </si>
  <si>
    <t>Human - Pentex - Executive - Eater-of-Souls</t>
  </si>
  <si>
    <t>Eater-of-Souls.  Dr. Backman conducts deadly research.  Once per game she can target a Wyrm creature.  While she lives, that creature does aggravated damage but acts at -2 Rage.</t>
  </si>
  <si>
    <t>Dr. Mordecai's Home Chemistry Set</t>
  </si>
  <si>
    <t>The equipped character gains either 1 Rage, 1 Gnosis, or 1 Health for the duration of each turn. This bonus can be chosen or reassigned during each Equip/Ally Phase.</t>
  </si>
  <si>
    <t>Shaggy Dixon</t>
  </si>
  <si>
    <t>Dr. Pearvos Smythe, The Hunter</t>
  </si>
  <si>
    <t>Dr. Smythe may begin the game armed with a Shotgun and a Flak Jacket.</t>
  </si>
  <si>
    <t>Jamie Tolagson</t>
  </si>
  <si>
    <t>Dr. Pearvos Smythe, The Hunter (Crinos Form)</t>
  </si>
  <si>
    <t>Dr. Spencer</t>
  </si>
  <si>
    <t>Odyssey - Fomori - Pentex - Eater-of-Souls</t>
  </si>
  <si>
    <t>When directly involved in conflict, Dr. Spencer allows you to see your opponent's card selection before choosing your Combat Action.</t>
  </si>
  <si>
    <t>If involved in a pack combat, only Dr. Spencer may look at opponents cards. Players select combat actions and targets for all creatures involved in the combat and reveal them. Then Dr. Spencer may choose a combat action and target.</t>
  </si>
  <si>
    <t>Dr. Stephen "Mindbender" Garrison</t>
  </si>
  <si>
    <t>Garou - Glass Walkers - Theurge</t>
  </si>
  <si>
    <t>Stephen is not affected by Gauntlet Fluxes.</t>
  </si>
  <si>
    <t>Dr. Stephen "Mindbender" Garrison (Crinos Form)</t>
  </si>
  <si>
    <t>Dragon</t>
  </si>
  <si>
    <t>If there are more Wyrm characters in play than Gaia characters, the Dragon allows packs which take him as their totem to take 1 additional alpha action at the end of the Combat Phase. A pack may not have more than 1 Pack Totem at any time.</t>
  </si>
  <si>
    <t>Dragon's Breath</t>
  </si>
  <si>
    <t>The Gift user can do 2 points of aggravated damage to any opponent she's in combat against. Once used, this card becomes a damage card.</t>
  </si>
  <si>
    <t>Drattosi</t>
  </si>
  <si>
    <t>These spirit creatures cannot be attacked from the physical world. They live in the Umbra and are surrounded by toxic pits. Because of this, anyone attacking them can only play Rage 1 and 2 combat actions during the first round of combat.</t>
  </si>
  <si>
    <t>The Dratossi can only be attacked from the Umbra; Incarna Sigil will not work. See Faq entry on forced play of combat actions.</t>
  </si>
  <si>
    <t>Dream Hunter</t>
  </si>
  <si>
    <t>Spirit - Umbra</t>
  </si>
  <si>
    <t>Spirit.  This spirit memory disguises itself as a harmless animal.  It exists only in the Umbra and can use Mokolé and Get of Fenris Gifts.  If a Mokolé kills this creature, he may search his deck for a Quest, Rite or Junta and put it in his hand; shuffle the deck.</t>
  </si>
  <si>
    <t>Christiee Hochstine</t>
  </si>
  <si>
    <t>Dreams-of-Wonder</t>
  </si>
  <si>
    <t>Garou - Wendigo - Theurge</t>
  </si>
  <si>
    <t>Dreams-of-Wonder follows the destiny that the spirits reveal to her. She may pack attack or defend with any spirit Allies in her pack, but draws no extra combat cards when doing so.</t>
  </si>
  <si>
    <t>If Dreams-of-Wonder is involved in a pack action, she may draw all her spirit allies in.</t>
  </si>
  <si>
    <t>Dreams-of-Wonder (Crinos Form)</t>
  </si>
  <si>
    <t>Dreamspeak</t>
  </si>
  <si>
    <t>Galliard - Mokolé</t>
  </si>
  <si>
    <t xml:space="preserve">The next Gift that this creature plays may cross the Gauntlet. </t>
  </si>
  <si>
    <t>"Death in dreams is just as deadly as in real life." - Daniela Black</t>
  </si>
  <si>
    <t>Laughing Hyena</t>
  </si>
  <si>
    <t>Dreamspeaker Mage</t>
  </si>
  <si>
    <t>Uktena - Theurge - Mokolé</t>
  </si>
  <si>
    <t>Human - Mage - Constrained</t>
  </si>
  <si>
    <t>Restricted. Once per turn the Dreamspeaker can step sideways and/or can cancel any single Gift. If in combat, she may not step sideways until one round of combat has passed. The Mage can use Auspice Gifts.</t>
  </si>
  <si>
    <t>Dreamweaver Kitsune</t>
  </si>
  <si>
    <t>Kitsune</t>
  </si>
  <si>
    <t>A master of illusion, the Kitsune (werefox) may replace his pack alpha at the beginning of any combat before Combat Actions are played. The Dreamweaver Kitsune may use Ragabash Gifts.</t>
  </si>
  <si>
    <t>Drunken Revelry</t>
  </si>
  <si>
    <t>All Fianna lose 1 Gnosis for the rest of the game. No more than 3 Drunken Revelries can be in effect at any time.</t>
  </si>
  <si>
    <t>Tony Di Terlizzi</t>
  </si>
  <si>
    <t>Drunken Vandals</t>
  </si>
  <si>
    <t>Vandals roar through the area, breaking and burning things. At the end of every Combat Phase that they are in play, they will destroy 1 randomly determined Territory.</t>
  </si>
  <si>
    <t>Dry Gulch</t>
  </si>
  <si>
    <t>Your opponent is struck firmly in the throat.</t>
  </si>
  <si>
    <t>Duncan MacIvor</t>
  </si>
  <si>
    <t xml:space="preserve">Garou - Fianna - Ragabash </t>
  </si>
  <si>
    <t>Duncan is haunted by memories of Fomori from his Past Lives. Duncan gain +2 Rage while in combat against Fomori. Rivalry: Fomori</t>
  </si>
  <si>
    <t>Duncan MacIvor (Crinos Form)</t>
  </si>
  <si>
    <t>Ear Lober</t>
  </si>
  <si>
    <t>This attack cannot be blocked.</t>
  </si>
  <si>
    <t>Eater-of-Bears</t>
  </si>
  <si>
    <t>Eater-of-Bears has +2 Rage whenever she fights a character in Homid form or a human ally.</t>
  </si>
  <si>
    <t>Eater-of-Bears (Crinos Form)</t>
  </si>
  <si>
    <t>Your pack can now equip with fetish Equipment. They must still meet the Gnosis requirements.</t>
  </si>
  <si>
    <t>Ectoplasmic Extrusion</t>
  </si>
  <si>
    <t>Iliad Fomori</t>
  </si>
  <si>
    <t>The Gift user can lash out and hold any 1 opponent in combat. For the next round of combat neither the Gift user nor the opponent can play a Combat Action. This Gift will not affect a target character whose Rage exceeds the Gift user's by 3 or more. Discard this Gift once its effects take place.</t>
  </si>
  <si>
    <t>Edgewalker</t>
  </si>
  <si>
    <t>Garou - Shadow Lords - Theurge</t>
  </si>
  <si>
    <t>Edgewalker is ever wary of Grandfather Thunder's dark omens.</t>
  </si>
  <si>
    <t>Edgewalker (Crinos Form)</t>
  </si>
  <si>
    <t>El Dorado</t>
  </si>
  <si>
    <t>Bastet - Theurge</t>
  </si>
  <si>
    <t>A Dreamspeaker and master of his own Realm, El Dorado may use any Gifts (including Wyrm Gifts). Only one El Dorado may be played per game.</t>
  </si>
  <si>
    <t>El Guapo</t>
  </si>
  <si>
    <t>El Guapo, infamous leader of a South American paramilitary group, may play 2 Combat Actions per round, but may never play a Dodge, Evasion, or Fancy Footwork. Only 1 El Guapo can be played per game.</t>
  </si>
  <si>
    <t>Elder Stone</t>
  </si>
  <si>
    <t>The owner of this stone gains an additional 3 votes during any moot.  The owner can discard this stone during a moot and gain an additional 10 votes.  A character cannot have more than 1 Elder Stone at a time.</t>
  </si>
  <si>
    <t>If used in a Wyrm pack, the Elder Stone grants VOTES in Moots.</t>
  </si>
  <si>
    <t>Elder Vampire</t>
  </si>
  <si>
    <t>Vampire</t>
  </si>
  <si>
    <t>This ancient creature exists upon the blood of the living and spreads a network of deceit and destruction. The Elder Vampire is not affected by Rage 1 damage cards and can use any Philodox and Shadow Lords Gifts.</t>
  </si>
  <si>
    <t>Eminent Domain</t>
  </si>
  <si>
    <t>Each Gaia player selects one Territory they control and gives it to the Wyrm player of their choice. If there are no Wyrm packs in play, the Territories are simply discarded. The Wyrm pack does not need to meet the requirements to use the Territory. Return cards to owners at the end of the game.</t>
  </si>
  <si>
    <t>Engling</t>
  </si>
  <si>
    <t>If bound, this spirit can be discarded to raise the Gnosis of one character in the pack by 3 until the next Redraw Phase. If discarded, the player loses any victory points gained for the Engling.</t>
  </si>
  <si>
    <t>Enticer</t>
  </si>
  <si>
    <t>Pentex - Bane</t>
  </si>
  <si>
    <t>Opponents who have less Gnosis than the Enticer cannot play a Combat Action during the first round of combat.  The Enticer cannot bluff with Combat Actions which exceed Rage 6.</t>
  </si>
  <si>
    <t>Michael Scott Cohens</t>
  </si>
  <si>
    <t>Enticer Cosmetics</t>
  </si>
  <si>
    <t>Homid form</t>
  </si>
  <si>
    <t>Creatures with less than 7 Gnosis may not attack the owner of this Bane Fetish.</t>
  </si>
  <si>
    <t>“I'm having impure thoughts about that girl.. oh wait, that's normal." -Dirty Hans</t>
  </si>
  <si>
    <t>Entrail Rend</t>
  </si>
  <si>
    <t>Almost nobody can receive an Entrail Rend and walk away from it.</t>
  </si>
  <si>
    <t>Entrapment</t>
  </si>
  <si>
    <t>Play this card on any character. That character may now attack any ally directly, as his alpha action. The ally may not refuse the challenge. If the character kills the ally, this card is worth 2 victory points.</t>
  </si>
  <si>
    <t>Entrapment grants the user the ability to issue unrefusable challenges to Allies. It does not grant an extra attack. The quest user may challenge any and all allies until such point as he kills one and finishes the quest.</t>
  </si>
  <si>
    <t>Environmental Action</t>
  </si>
  <si>
    <t>Removes 1 Mass Pollution or Garbage Food Poisoning card in play.</t>
  </si>
  <si>
    <t>Environmental Action Group</t>
  </si>
  <si>
    <t>The E.A.G. removes 1 Mass Pollution card from play at the end of each Combat Phase. Any pack with a Kinfolk Environmental Activist as an ally may take the E.A.G. as an ally as well, once the Group has survived one Combat Phase in the Hunting Grounds. If there is more than 1 Environmental Activist in play this victim will remain in the Hunting Grounds.</t>
  </si>
  <si>
    <t>Ethereal Wind</t>
  </si>
  <si>
    <t>Stargazers - Wendigo</t>
  </si>
  <si>
    <t xml:space="preserve">Once per turn select a Creature in play. It gains the ability to use Kailindo combat actions until the end of the turn.  </t>
  </si>
  <si>
    <t>“Stop and LISTEN for once. Open yourself to what the wind is trying to tell you.." -Antonine</t>
  </si>
  <si>
    <t>Allison Reed</t>
  </si>
  <si>
    <t>Evade and Strike</t>
  </si>
  <si>
    <t>Kailindo</t>
  </si>
  <si>
    <t>Kailindo. You can dodge all attacks this round, except those that normally ignore dodges.</t>
  </si>
  <si>
    <t>Evan Heals-the-Past</t>
  </si>
  <si>
    <t>Garou - Wendigo - Philodox</t>
  </si>
  <si>
    <t>Evan has only recently joined the Garou, but has quickly distinguished himself as an arbitrator and peacemaker.</t>
  </si>
  <si>
    <t>Evan Heals-the-Past (Crinos Form)</t>
  </si>
  <si>
    <t>Evan Heals-the-Past 2</t>
  </si>
  <si>
    <t>Evan has learned much during his travails with his pack. He may recruit Allies with Theurge prerequisites.</t>
  </si>
  <si>
    <t>Evan Heals-the-Past 2 (Crinos Form)</t>
  </si>
  <si>
    <t>Evasion</t>
  </si>
  <si>
    <t>Avoids (dodges) all attacks during the current combat round.</t>
  </si>
  <si>
    <t>Every Day is Halloween</t>
  </si>
  <si>
    <t>The Gift user can force any 1 victim in the Hunting Grounds to attack a character or ally of his choice. Combat proceeds at the Gift user's discretion. The Gift user gains no Renown for any kills made by the victim. Discard this Gift after its effect take place.</t>
  </si>
  <si>
    <t>Ewaipanoma</t>
  </si>
  <si>
    <t>Uktena - Black Furies - Mokolé - Bastet - El Dorado</t>
  </si>
  <si>
    <t>Monster - Unbound</t>
  </si>
  <si>
    <t>Excitable Good Ol' Boy</t>
  </si>
  <si>
    <t>The Good Ol' Boy will run amok and attack the lowest Renown alpha before any alphas can act at the beginning of each Combat Phase. If alphas are tied, the Good Ol' Boy will attack a Gaia alpha before attacking a Wyrm alpha. If a Wyrm alpha kills the Good Ol' Boy in this fashion, the alpha's pack will get victory points for the kill.</t>
  </si>
  <si>
    <t>Erin Dixon</t>
  </si>
  <si>
    <t>Exorcism</t>
  </si>
  <si>
    <t>Theurge</t>
  </si>
  <si>
    <t>The Theurge may remove from play any spirit whose Gnosis is less than her own Gnosis score. Discard this Gift after its effect takes place.</t>
  </si>
  <si>
    <t>If a spirit is Exorcised while in combat, it is not killed, it is discarded. No one gains Victory Points for killing it.</t>
  </si>
  <si>
    <t>Experimental Cybernetics</t>
  </si>
  <si>
    <t>Wyrm - Glass Walkers</t>
  </si>
  <si>
    <t>Only equippable by Wyrm creatures and Glass Walkers. The equipped character gains 2 Rage and 1 Health, but loses 2 Gnosis.</t>
  </si>
  <si>
    <t>Robert Dixon</t>
  </si>
  <si>
    <t>Experimental Fomori</t>
  </si>
  <si>
    <t>Fomori - Pentex</t>
  </si>
  <si>
    <t>The Experimental Fomori can use Iliad Gifts of Gnosis 3 or less.</t>
  </si>
  <si>
    <t>Eye of Luna</t>
  </si>
  <si>
    <t>Tournament Participant</t>
  </si>
  <si>
    <t>The Eyes of Luna are sacred stones that contain the residual power of spirits. The bearer of an Eye of Luna gains +1 Gnosis for each Eye in play. An individual may only have 1 Eye of Luna at any time.</t>
  </si>
  <si>
    <t>Eye of the Cobra</t>
  </si>
  <si>
    <t>Galliard - Children of Gaia - Bastet</t>
  </si>
  <si>
    <t>May not be used during combat. This character makes any one character a part of his pack, even if she could not normally join a pack of that allegiance. Remove the target from her original pack. The Gift user and target automatically pack attack and defend with each other. Discard this Gift when the Gift user dies or at the end of the phase (whichever is sooner) and return the target to her original pack.</t>
  </si>
  <si>
    <t>&lt;textold&gt;The user may pull any 1 character from any pack into his own for 1 full turn. The charmed character and user function as a pack for the purposes of attacking and defending, although no additional combat cards are drawn. This Gift may be played any time before alphas are chosen. Discard this Gift after its effect takes place.&lt;/textold&gt;</t>
  </si>
  <si>
    <t>Eyes Gouged</t>
  </si>
  <si>
    <t>A victim damaged by this attack is temporarily blinded. The victim must attack with a random draw from his combat hand during the next combat round.</t>
  </si>
  <si>
    <t>See rules on Random Play of combat cards.</t>
  </si>
  <si>
    <t>Eyes of Hate</t>
  </si>
  <si>
    <t>Eater-of-Souls - Bane</t>
  </si>
  <si>
    <t>The Gift user can force any 1 opponent she is in combat with to become terribly frightened. For the duration of the combat the affected character must always play her lowest Rage, lowest damage Combat Action during each round of combat. Discard this Gift after its effects take place.</t>
  </si>
  <si>
    <t>The target MUST play a combat card. See rules on forced play of combat cards.</t>
  </si>
  <si>
    <t>Lawrence Snelly</t>
  </si>
  <si>
    <t>Eyes-of-Frost</t>
  </si>
  <si>
    <t>Eyes-of-Frost can banish a Pack Totem card, but then cannot use Gifts for the rest of the game.</t>
  </si>
  <si>
    <t>Can only use his ability once per game.</t>
  </si>
  <si>
    <t>Eyes-of-Frost (Crinos Form)</t>
  </si>
  <si>
    <t>Fade-To-Black</t>
  </si>
  <si>
    <t>Garou - Glass Walkers - Ragabash</t>
  </si>
  <si>
    <t>Fade-to-Black is a prodigy with all things Umbral. She is considered +2 Gnosis for the purpose of stepping sideways or using combat cards with a Gnosis requirement. Rivalry: Red Talons.</t>
  </si>
  <si>
    <t>Jeff Waltersdorf</t>
  </si>
  <si>
    <t>Faerie Armor</t>
  </si>
  <si>
    <t>Fetish - Armor</t>
  </si>
  <si>
    <t>Armor. This mystical armor protects its wearer from Rage 2 and 3 damage cards. Faerie Armor can be worn in any breed or form. A character can only have one Faerie Armor at a time.</t>
  </si>
  <si>
    <t>Protects against Rage 2 and 3 damage cards. It will not affect Rage 2 and 3 cards with no damage stat (such as Disarm)</t>
  </si>
  <si>
    <t>Faerie Kin</t>
  </si>
  <si>
    <t>(Gnosis: 3) + Fianna</t>
  </si>
  <si>
    <t>Faerie - Spirit</t>
  </si>
  <si>
    <t>Summons a faerie spirit.  A pack can only have one faerie ally at a time.  The faerie can use Gifts from any breed or auspice.</t>
  </si>
  <si>
    <t>Lawrence snelly</t>
  </si>
  <si>
    <t>Falcon</t>
  </si>
  <si>
    <t>Each pack member gains 1 Renown for moot voting. A pack may not have more than 1 Pack Totem at any time.</t>
  </si>
  <si>
    <t>Falcon's Grasp</t>
  </si>
  <si>
    <t>Silver Fangs - Corax</t>
  </si>
  <si>
    <t>This Gift grants the user a bonecrushing grip.  The Gift user cannot have Equipment stolen from him, or be forced to discard any. The Gift user's Equipment may not be destroyed, but he may still voluntarily trade or discard Equipment.</t>
  </si>
  <si>
    <t>Anything YOU do that would cause your equipment to be discarded/destroyed won't be stopped by Falcon's Grasp. This includes using it, breaking the rules for using it (such as going to Crinos), etc. Anything your opponent does that causes discard/destroy/stealing of you equipment will be stopped by Falcon's Grasp.</t>
  </si>
  <si>
    <t>Renee LeCompte</t>
  </si>
  <si>
    <t>Falling Sky</t>
  </si>
  <si>
    <t>Garou - Stargazers - Ragabash - Rogue</t>
  </si>
  <si>
    <t>Falling Sky is so eager to purge the Wyrm from Africa that he is easily led astray.  He gains +2 Rage when fighting opponents of lower Gnosis.</t>
  </si>
  <si>
    <t>Family of Five</t>
  </si>
  <si>
    <t>The Family of Five can play up to 3 Combat Actions per round of combat.</t>
  </si>
  <si>
    <t>Family Pet</t>
  </si>
  <si>
    <t>The Family Pet will automatically pack defend with the Family of Five or the Playground Full of Kids, if either of them are attacked.</t>
  </si>
  <si>
    <t>Fancy Footwork</t>
  </si>
  <si>
    <t>The character can either dodge any 1 attack (even those that cannot normally be dodged), or she can dodge 2 attacks during the same round. You may choose how and what your character dodges after you have seen the opposing Combat Actions.</t>
  </si>
  <si>
    <t>Fast Striking attacks resolve before Fancy Footwork (unless it too is Fast Striking) and so are not affected by Fancy Footwork. Fast Striking does not equate to undodgeable.</t>
  </si>
  <si>
    <t>Matt Haley</t>
  </si>
  <si>
    <t>Fang Dagger</t>
  </si>
  <si>
    <t>Weapon. The Fang Dagger allows its user to play 2 damage cards per round of combat.</t>
  </si>
  <si>
    <t>Fang Jumper</t>
  </si>
  <si>
    <t>Garou - Get of Fenris - Ragabash</t>
  </si>
  <si>
    <t>If Fang Jumper's pack alpha is Get of Fenris, Fang Jumper may join the alpha in pack defense at any time.</t>
  </si>
  <si>
    <t>Jeff Rebner &amp; Lawrence Snelly</t>
  </si>
  <si>
    <t>Fang Jumper (Crinos Form)</t>
  </si>
  <si>
    <t>Fang Necklace of Fenris</t>
  </si>
  <si>
    <t>(Garou)</t>
  </si>
  <si>
    <t>The Garou can freely change forms. The owner gains 2 Rage. Only 1 Fang Necklace of Fenris can be played per game.</t>
  </si>
  <si>
    <t>Fangs-Through-Eye</t>
  </si>
  <si>
    <t>Garou - Black Spiral Dancer - Ahroun - Beast-of-War</t>
  </si>
  <si>
    <t>Whacked-out and prejudiced, Fangs-Through-Eye will never act to defend a Fomori in the Hunting Grounds.</t>
  </si>
  <si>
    <t>Fangthane Bloodjaw</t>
  </si>
  <si>
    <t>When Fangthane is the attacker, decide randomly whether or not he withdraws at the end of each round.</t>
  </si>
  <si>
    <t>Fangthane Bloodjaw (Crinos Form)</t>
  </si>
  <si>
    <t>Fara'un Shark</t>
  </si>
  <si>
    <t>Iliad - Fomori - Unbound - Eater-of-Souls</t>
  </si>
  <si>
    <t>Eater-of-Souls. When she names targets in combat, Fara'un can make her combat card a Rage 1, Damage 2 Combat Action that is Aggravated; the card remains face down to mark damage. Fara'un may use Bane Gifts.</t>
  </si>
  <si>
    <t>Amber Smith-Cochrane</t>
  </si>
  <si>
    <t>Fara'un Shark (Crinos Form)</t>
  </si>
  <si>
    <t>Fast Shift</t>
  </si>
  <si>
    <t>Your character can immediately enter the Umbra (ignore Gauntlet) during any phase of the game. However, this character must act as alpha during the next Combat Phase. If more than one pack member uses a Fast Shift in a turn, decide randomly which will be alpha.</t>
  </si>
  <si>
    <t>May also be used to leave the Umbra.</t>
  </si>
  <si>
    <t>Fast Strike</t>
  </si>
  <si>
    <t>Fast Striking</t>
  </si>
  <si>
    <t>This card deals damage before your opponent's combat card takes effect. The special effect of Fast Strike is ignored if the character cannot meet the Rage requirements of this card.</t>
  </si>
  <si>
    <t>Fatal Flaw</t>
  </si>
  <si>
    <t>Shadow Lords - Ragabash - Lupus</t>
  </si>
  <si>
    <t>The Gift user assesses the weakness of his target by looking into her soul. For the current combat, the user of Fatal Flaw acts at +1 Rage. Discard this Gift after its effects take place.</t>
  </si>
  <si>
    <t>FBI Agent</t>
  </si>
  <si>
    <t>While this Agent is in play, Black Spiral Dancers cannot be alpha.</t>
  </si>
  <si>
    <t>FBI Investigation</t>
  </si>
  <si>
    <t>All Black Spiral Dancers miss their next turn. They can take no actions other than to regenerate and to defend themselves.</t>
  </si>
  <si>
    <t>Feather of the Phoenix</t>
  </si>
  <si>
    <t>Spirits cannot attack the owner of this fetish.</t>
  </si>
  <si>
    <t>Kathleen ryan</t>
  </si>
  <si>
    <t>Feathermound Skirmish</t>
  </si>
  <si>
    <t>Draw 2 additional combat cards.</t>
  </si>
  <si>
    <t>Draw 1 additional combat card +1 per spirit ally. Only spirit allies may pack defend with the alpha.</t>
  </si>
  <si>
    <t>Feint</t>
  </si>
  <si>
    <t>You may play any Combat Action in immediate response to your opponent's Combat Action. If your Feint is a bluff and your opponent's Combat Action is not, you may not play another card. Attacks that exceed your Rage are still considered bluffs.</t>
  </si>
  <si>
    <t>See rules on Feinting. This card played after seeing opponents card targets the same creature as the Feint.  You may only play one card asa  follow up to Feint, even if you may play multiple combat actions. Errata: Feint may not be bluffed.</t>
  </si>
  <si>
    <t>Fek</t>
  </si>
  <si>
    <t>Bane - Battle - Defiler - Dark Trinity</t>
  </si>
  <si>
    <t>Dark Trinity. Once per game Fek may redirect a fatal blow from himself to target Victim. He may automatically join pack defenses with other members of the Dark Trinity. Draw a combat card when this occurs. He will not join pack attacks.</t>
  </si>
  <si>
    <t>Allison Theus</t>
  </si>
  <si>
    <t>Feline Grace</t>
  </si>
  <si>
    <t>Bastet - Lupus</t>
  </si>
  <si>
    <t>For the duration of the current combat, the Gift user dodges any of her opponent's Combat Actions whose Rage equals her Combat Action's Rage.</t>
  </si>
  <si>
    <t>Fenris</t>
  </si>
  <si>
    <t>All pack members gain 1 Rage when in Crinos form. A pack may not have more than 1 Pack Totem at any time.</t>
  </si>
  <si>
    <t>Fenris' Bite</t>
  </si>
  <si>
    <t>The character using this Gift may not be in Homid form. The user's next non-weapon attack is a powerful bite which maims her opponent. In addition to the normal damage, the victim acts at -5 Rage until damage from that attack is healed. A character's Rage may never drop below 1 as a result of this Gift. Discard this Gift after its effect takes place.</t>
  </si>
  <si>
    <t>Feral Grin</t>
  </si>
  <si>
    <t>Red Talons - Ajaba - Feline</t>
  </si>
  <si>
    <t>Play on an opponent in combat with less Rage than the Gift user.  The target is removed from play for one round of combat.  Discard after use.</t>
  </si>
  <si>
    <t>"My, what big teeth you have…" - Dr. Michelle Backman</t>
  </si>
  <si>
    <t>Fetal Position</t>
  </si>
  <si>
    <t>This action blocks 1 attack of damage 6 or less.</t>
  </si>
  <si>
    <t>Errata: Fetal Position blocks 6 damage from any single damage card.</t>
  </si>
  <si>
    <t>Fetish Sundering</t>
  </si>
  <si>
    <t>The Gift user may destroy any single piece of Fetish or Bane Fetish Equipment with a Gnosis lower than her own. Discard this Gift upon use.</t>
  </si>
  <si>
    <t>F'foeg S'Sap</t>
  </si>
  <si>
    <t xml:space="preserve">Garou - Black Spiral Dancer - Philodox - Beast-of-War </t>
  </si>
  <si>
    <t xml:space="preserve">War F'Foeg must join all pack actions he is eligible to participate in. Loyalty: Black Spiral Dancers. </t>
  </si>
  <si>
    <t>"Hey, it forgot his leg! I've got dibs!"</t>
  </si>
  <si>
    <t>Mel Matthews</t>
  </si>
  <si>
    <t>Finding a Mate</t>
  </si>
  <si>
    <t>Garou</t>
  </si>
  <si>
    <t>This Garou may select a Human Victim of under 6 renown in the Hunting Grounds as an Alpha action. This Garou may step in to defend the targeted Victim as if she was an Alpha whenever it is attacked. If the Victim is still in the Hunting Grounds after 2 full turns, place this quest in your Victory Pile, where it is worth 3 points. This quest is not usable by Metis Garou.</t>
  </si>
  <si>
    <t>Jidane</t>
  </si>
  <si>
    <t>Fine Whine</t>
  </si>
  <si>
    <t>Fine Whine is prone to flying into fits of drunken rage. When she bluffs a card of Rage 7 or below, decide randomly whether her card stays a bluff or becomes a legal card.</t>
  </si>
  <si>
    <t>Fine Whine (Crinos Form)</t>
  </si>
  <si>
    <t>Firebomb</t>
  </si>
  <si>
    <t>The bearer of the Firebomb may, as her alpha action, plant the bomb on any Territory in play. Any member of the pack who controls the Territory may defuse the bomb, but will suffer 3 damage doing so. If the Firebomb has not been defused by the end of the Combat Phase, it will destroy the Territory and itself.</t>
  </si>
  <si>
    <t>Diffusing the Firebomb is an action.</t>
  </si>
  <si>
    <t>Firebrand</t>
  </si>
  <si>
    <t>Play this card during the Moot Phase before any Moots or Board Meetings are voted upon. If you can talk any member of another pack into voting as you do, regardless of whether the vote passes or fails, this card is worth 1 victory point.</t>
  </si>
  <si>
    <t>Effects which force a Character to vote as you wish will satisfy the conditions for Firebrand.</t>
  </si>
  <si>
    <t>Fireclaw</t>
  </si>
  <si>
    <t>Garou - Red Talons - Theurge</t>
  </si>
  <si>
    <t>Any Rage 1 &amp; 2 combat actions played by Fireclaw do aggravated damage.</t>
  </si>
  <si>
    <t>Fireclaw (Crinos Form)</t>
  </si>
  <si>
    <t>Fist of the Comet</t>
  </si>
  <si>
    <t>Any Gaia Garou in the Umbra, or one who has been in the Umbra</t>
  </si>
  <si>
    <t>The Fist of the Comet is dedicated to making the Umbra safe for travelers. Members of the pack controlling this Caern earn +1 victory points for Enemies they kill in the Umbra. Only 1 Fist of the Comet may be in play at any time.</t>
  </si>
  <si>
    <t>Flak Jacket</t>
  </si>
  <si>
    <t>Non-Fetish - Armor</t>
  </si>
  <si>
    <t>Armor. The Flak Jacket stops any one attack of up to 4 damage.  The owner chooses when the Flak Jacket is used.  Discard the Flak Jacket if it is used or if the owner changes to Crinos form.  A character cannot have more than 1 Flak Jacket at a time.</t>
  </si>
  <si>
    <t>Flame Spirit</t>
  </si>
  <si>
    <t>The Flame Spirit can burn itself out in one damage 3 attack (aggravated).  The spirit may only be affected by Umbral attacks and Gifts.</t>
  </si>
  <si>
    <t>Flamethrower</t>
  </si>
  <si>
    <t>Weapon. A character with a Flamethrower means business. While equipped with the Flamethrower, the user may play Combat Actions of Rage 5 or lower, and they are Aggravated. If the user takes more than 4 damage in a single round of combat, the Flamethrower explodes, causing 1 Aggravated Damage to the bearer (use the Flamethrower as the Damage card).</t>
  </si>
  <si>
    <t>If you are equipped with a Flamethrower (even if you are not using it) and take 4 or more damage in a single round, it explodes. Flamethrower may be used in any form.</t>
  </si>
  <si>
    <t>Flesh Wound</t>
  </si>
  <si>
    <t>Sometimes a Flesh Wound is all it takes to finish off an opponent.</t>
  </si>
  <si>
    <t>Flicker</t>
  </si>
  <si>
    <t>Umbra</t>
  </si>
  <si>
    <t xml:space="preserve">Only usable in the Umbra. Dodge all attacks played against you this round. </t>
  </si>
  <si>
    <t>"In and out, in and out, too fast to follow, Ahroun. I may not strike deep, but I will whittle you down to nothing soon enough!" - Song-of-Distant-Shores</t>
  </si>
  <si>
    <t>Flower of Aphrodite</t>
  </si>
  <si>
    <t>No one may challenge or attack the owner of this fetish.  The Flower of Aphrodite is discarded the moment its owner attacks anything.</t>
  </si>
  <si>
    <t>If the user steps in and replaces something in a combat, it will not end the combat. It does not have to discard the Flower when it steps in.</t>
  </si>
  <si>
    <t>Flux</t>
  </si>
  <si>
    <t>When defending, any time your opponent plays a card equal to your combat action's Rage it is treated as a bluff - regardless of your opponent's Rage. Your pack can only have one Realm in play.</t>
  </si>
  <si>
    <t>Flying Tiger</t>
  </si>
  <si>
    <t>Kailindo - Not Bluffed</t>
  </si>
  <si>
    <t>Kailindo. Flying Tiger may never be used during the same round in which the character plays a defensive card or a Feint, nor may it be bluffed.</t>
  </si>
  <si>
    <t>Fomori (1)</t>
  </si>
  <si>
    <t>All Fomori in Hunting Grounds automatically combine for pack defense.</t>
  </si>
  <si>
    <t>The two fomori enemies in Limited/Unlimited should be called "Pack Fomori." Their ability to pack defend applies only to Pack Fomori.</t>
  </si>
  <si>
    <t>Fomori (2)</t>
  </si>
  <si>
    <t>Fomori Cop</t>
  </si>
  <si>
    <t>Fomori - Police</t>
  </si>
  <si>
    <t>Police. The Fomori Cop is armed with a 9mm Semi-Auto Pistol. If disarmed, his Rage becomes 3. At the end of the Combat Phase, the Cop will "confiscate" a piece of non-fetish Equipment (chosen by a random player) and discard it.</t>
  </si>
  <si>
    <t>Christine "MayShing" Chong</t>
  </si>
  <si>
    <t>Fomori Dock Worker</t>
  </si>
  <si>
    <t>For every Fomori in the Hunting Grounds add 1 Rage to this ally.</t>
  </si>
  <si>
    <t>Fooled You!</t>
  </si>
  <si>
    <t>Play when an enemy or victim in the Hunting Grounds is attacked. Your character immediately steps in and fights in place of the enemy or victim.</t>
  </si>
  <si>
    <t>Fool's Gold</t>
  </si>
  <si>
    <t>During the Equip/Ally Phase after a character equips or receives Fool's Gold, he can trade it to any other character in play in exchange for any 1 piece of Equipment. The character must still meet any requirements before he can use that piece of Equipment.</t>
  </si>
  <si>
    <t>The creature that original equips it from hand may trade it the turn it is brought into play. The Fool's Gold may only be traded once per Resource Phase.</t>
  </si>
  <si>
    <t>Fool's Quest</t>
  </si>
  <si>
    <t>Character - Renown 3 or less</t>
  </si>
  <si>
    <t>Play when 1 of your characters of Renown 3 or less survives at least 3 rounds of combat with an opponent of Renown 8 or more. The Fool's quest is worth 2 victory points.</t>
  </si>
  <si>
    <t>Forceful Wind</t>
  </si>
  <si>
    <t>Kailindo. Combat immediately ends after both sides have dealt damage.</t>
  </si>
  <si>
    <t>Foreclosure</t>
  </si>
  <si>
    <t>Someone must have forgotten to mail the rent check.. Select one Territory in play. The pack that controls the Territory must discard 1 of their pieces of Equipment or discard their Territory.</t>
  </si>
  <si>
    <t>Forestry development</t>
  </si>
  <si>
    <t>Instant / Permanent</t>
  </si>
  <si>
    <t>Select 1 Gaia caern. As an alpha action you may play the Forestry Development quest. The Gaia pack's alpha can defend. If the defending alpha declines or is killed, the selected caern is corrupted and removed from play. If the Gaia pack has no alpha, another character or ally in the pack may defend. Bane characters may now attack any member of the Gaia pack as their alpha action. The defender may not refuse the challenge. Only Wyrm alphas may undertake this quest.</t>
  </si>
  <si>
    <t>Forestry Outpost Raid</t>
  </si>
  <si>
    <t>Fortuna</t>
  </si>
  <si>
    <t>The Gift user grants 1 target incredible luck. For 1 complete turn the target can choose to cancel and replay any 1 exchange of Combat Actions. The Combat Actions are discarded and new ones must be played in their place. Discard this Gift after its effect takes place.</t>
  </si>
  <si>
    <t>Errata:   Fortuna may be played at the end of the Establish Bluff step. You do not need to play a combat card that round to use Fortuna.</t>
  </si>
  <si>
    <t>Fountain of 1000 Grieving Battles</t>
  </si>
  <si>
    <t>Silent Striders - Corax</t>
  </si>
  <si>
    <t>Unique. The water from this fountain allows people to view past battles. Once per turn, you may take a Combat Action from your combat discard pile and place it in your combat hand. Discard a random combat card.</t>
  </si>
  <si>
    <t>Fox Frenzy</t>
  </si>
  <si>
    <t>Play this card between rounds of combat or before the first round of combat. A character in a fox frenzy tucks tail and heads for the hills, removing that character from combat. Fox Frenzy may be cancelled like a frenzy, and may not be used by frenzied characters.</t>
  </si>
  <si>
    <t>Is a limited frenzy. If the Fox Frenzied Character is somehow prevented from leaving combat, it does NOT gain any of the benefits of a Full frenzy.</t>
  </si>
  <si>
    <t>Fractured Nephandus</t>
  </si>
  <si>
    <t>Human - Mage</t>
  </si>
  <si>
    <t>The Nephandus is an evil and extremely corrupt mage. He is able to use any aspect Gifts. While the Fractured Nephandus is in play, no other mages may use their special abilities or Gifts, including Enemy and Victim mages.</t>
  </si>
  <si>
    <t>Ash Arnett &amp; Richard Thomas</t>
  </si>
  <si>
    <t>Frankweiler Sword</t>
  </si>
  <si>
    <t>Weapon. The Frankweiler Sword protects its wielder from the tyranny of arrogant nobility. If his Renown is less than his opponent's, the bearer of the weapon gains a number of Rage equal to the difference between his and his opponent's Renown for the duration of the combat.</t>
  </si>
  <si>
    <t>Freide Counts-the-Scalps</t>
  </si>
  <si>
    <t>Garou - Get of Fenris - Galliard</t>
  </si>
  <si>
    <t>Freide has inherited the madness of Gaia's sister Luna. Once per game, she may double any 1 of her statistics (Rage, Gnosis, or Health) for 1 full turn as she looks to the moon for insight.</t>
  </si>
  <si>
    <t>Frenar</t>
  </si>
  <si>
    <t>Eager to prove himself, Frenar can switch places with his pack alpha if that alpha is attacked.</t>
  </si>
  <si>
    <t>Frenar (Crinos Form)</t>
  </si>
  <si>
    <t>Play this card on a character you control, either before the first round of a combat (including right after a challenge has been accepted) or between rounds of a combat. The character immediately enters frenzy.</t>
  </si>
  <si>
    <t>This puts the Character in Full Frenzy.  See Frenzy rules.</t>
  </si>
  <si>
    <t>Friends in High Places</t>
  </si>
  <si>
    <t>You call in a favor from some powerful friends. You may end any one combat that does not involve a frenzy. A pack may not play more than one Friends in High Places per turn.</t>
  </si>
  <si>
    <t>&lt;textold&gt;You may end any 1 combat or board meeting. Friends in High Places cannot stop a combat which involves a frenzy.&lt;/textold&gt;</t>
  </si>
  <si>
    <t>Fukayna the Pathfinder</t>
  </si>
  <si>
    <t>Mokole</t>
  </si>
  <si>
    <t>Once per turn, Fukayna may target a player.  He searches his sept deck from the top down and discards the first Fetish or Bane Fetish he comes to.  Shuffle the deck.</t>
  </si>
  <si>
    <t>Fukayna the Pathfinder (Crinos Form)</t>
  </si>
  <si>
    <t>Full Auto</t>
  </si>
  <si>
    <t>Creatures attempting to dodge just throw themselves in the way of this blistering attack.  If played with a Firearm, this attack cannot be dodged and does 2 damage if the target played a dodge this round.</t>
  </si>
  <si>
    <t>Full Moon</t>
  </si>
  <si>
    <t>Play at the beginning of any turn or to cancel and supersede any Gibbous Moon just played. Any Garou can freely enter Crinos form, and all Ahroun gain 1 Gnosis while Full Moon is in effect. Discard this card when a new Lunar Phase is played.</t>
  </si>
  <si>
    <t>Fur Gnarl</t>
  </si>
  <si>
    <t>If the victim takes this wound in Crinos form, this damage is aggravated.</t>
  </si>
  <si>
    <t>If the creature is not in Crinos/battle form when this wound is delivered, then the wound is not aggravated. If it was in Crinos when it received this, it is aggravated, even if the creature later shifts to breed form.</t>
  </si>
  <si>
    <t>Furmling</t>
  </si>
  <si>
    <t>An elemental spirit of balefire infests the area. All damage from a Furmling is aggravated.</t>
  </si>
  <si>
    <t>An elemental of balefire infests the area.  All damage from a Furmling is aggravated.</t>
  </si>
  <si>
    <t>Gaffling Pest</t>
  </si>
  <si>
    <t>Theurge - Philodox</t>
  </si>
  <si>
    <t>The Gaffling is a minor spirit which is easily summoned and controlled.  The Gaffling can use Gifts of any breed.</t>
  </si>
  <si>
    <t>Gaia's Breath</t>
  </si>
  <si>
    <t>All Gaia characters in the Umbra can regenerate 2 additional damage cards during the next Regeneration Phase. Discard Gaia's Breath during the Equip/Ally Phase following its effects.</t>
  </si>
  <si>
    <t>Gaia's Favored Messenger</t>
  </si>
  <si>
    <t>Play this Gift any time the user is not involved in a combat. The user of this Gift invokes the patronage of Gaia. Under Her care, the Gift user is immediately healed of all damage he currently suffers, including Aggravated Damage. The character using this Gift may not be alpha during the next Combat Phase. Discard this Gift after its effects take place.</t>
  </si>
  <si>
    <t>Gaia's Grace</t>
  </si>
  <si>
    <t>Uktena - Theurge - Lupus</t>
  </si>
  <si>
    <t>The Gift user communes with Gaia, swearing fealty to Her cause. Until this Gift is canceled, the user is considered +2 Gnosis for the purposes of equipping fetishes.</t>
  </si>
  <si>
    <t>Gaia's Vengeance</t>
  </si>
  <si>
    <t>Red Talons - Philodox - Lupus - Feline</t>
  </si>
  <si>
    <t>Combat Restricted. Play Gaia's Vengeance at the end of a round of combat, after Combat Actions have been resolved. Gaia's Vengeance does 8 damage to an Enemy that the Gift user is facing in combat. Use this Gift to mark the damage.</t>
  </si>
  <si>
    <t>&lt;textold&gt;This Gift may only be used by a character who is engaged in combat with an enemy in the Hunting Grounds. Gaia's Vengeance does 10 damage to that enemy as Gaia Herself causes avalanches, rains of stones, and earthquakes, and animates vegetation to attack the victim. Discard this Gift after its effect takes place.&lt;/textold&gt;</t>
  </si>
  <si>
    <t>Gaia's Will Corrupted</t>
  </si>
  <si>
    <t>Black Spiral Dancer - Hellcat</t>
  </si>
  <si>
    <t>Combat Restricted. Play Gaia's Will Corrupted at the end of a round of combat, after Combat Actions have been resolved. Gaia's Will Corrupted does 5 damage to a Victim that the Gift user is facing in combat. Use this Gift to mark the damage.</t>
  </si>
  <si>
    <t>&lt;textold&gt;The ground cracks open, seeping noxious vapors and spewing foul toxins. Any 1 victim card in combat with the Gift user takes 5 damage as a result of this Gift. Transfer this Gift as a damage card when used.&lt;/textold&gt;</t>
  </si>
  <si>
    <t>Gang Beating</t>
  </si>
  <si>
    <t>Play when a single character of yours is fighting 2 or more opponents. The single character draws 1 additional combat card per opponent he's facing and can play up to 3 Combat Actions per round of combat. Gang Beating cannot be played for a character who is part of any type of pack action.</t>
  </si>
  <si>
    <t>You may not play Gang Beating and then add additional packmates to the combat later. The creature must go it alone. Gang Beating is NOT a frenzy. Errata: Combat Restricted</t>
  </si>
  <si>
    <t>Gangrel Ally</t>
  </si>
  <si>
    <t>Bone Gnawer - Glass Walkers</t>
  </si>
  <si>
    <t>The Gangrel is a vampire who, for whatever reason, has developed a friendship with 1 particular Garou.  The Gangrel can only act every other turn.  The Gangrel cannot act during the turn he is brought into play.</t>
  </si>
  <si>
    <t>Garbage Food Poisoning</t>
  </si>
  <si>
    <t>All Bone Gnawers lose 1 Health for the rest of the game. No more than 3 Garbage Food Poisoning Events may be in effect at any time. Bone Gnawers killed when this Event is played are worth no victory points.</t>
  </si>
  <si>
    <t>Garou Kinfolk</t>
  </si>
  <si>
    <t>When put into play, select 1 Garou in play who is related to this Kinfolk. If this Kinfolk is killed, that Garou may immediately attack the killer. A new combat will begin as normal.</t>
  </si>
  <si>
    <t>Gates of Malfeas</t>
  </si>
  <si>
    <t>Any character unfortunate enough to be in the Umbra should not take any actions this turn. If a character chooses to take an action they will be destroyed at the end of the turn.</t>
  </si>
  <si>
    <t>May be played during combat.</t>
  </si>
  <si>
    <t>Gateway of the Hyena</t>
  </si>
  <si>
    <t>Ragabash</t>
  </si>
  <si>
    <t>The Garou can use this Gift to make any one Moon Bridge automatically close. This Gift is discarded after its effect takes place.</t>
  </si>
  <si>
    <t>Gathering for the Departed</t>
  </si>
  <si>
    <t>This Rite is enacted to honor the recently deceased. It must be called immediately after the death of any character from your pack. The departed character's heroics are sung as her packmates howl her praise. Your pack gains 1 victory point.</t>
  </si>
  <si>
    <t>Gauntlet Flux (+1)</t>
  </si>
  <si>
    <t>Play on any one caern. This Caern's Gauntlet is at +1.</t>
  </si>
  <si>
    <t>Gauntlet Flux (+2)</t>
  </si>
  <si>
    <t>Play on any one caern. This Caern's Gauntlet is at +2.</t>
  </si>
  <si>
    <t>Gauntlet Flux (-1)</t>
  </si>
  <si>
    <t>Play on any one caern. This Caern's Gauntlet is at -1.</t>
  </si>
  <si>
    <t>Gauntlet Flux (-2)</t>
  </si>
  <si>
    <t>Play on any one caern. This Caern's Gauntlet is at -2.</t>
  </si>
  <si>
    <t>Geas</t>
  </si>
  <si>
    <t>Philodox - Fianna</t>
  </si>
  <si>
    <t>The user of this Gift makes any other character immediately enter combat with anything in the Hunting Grounds. The combat must last at least 3 rounds before the Geas target may withdraw. Geas will end any combat in which the target is currently engaged and force him into the combat with the creature in the Hunting Grounds. Discard this Gift after its effect takes place.</t>
  </si>
  <si>
    <t>If a Geas combat is cancelled, Geas is discarded. Geas can only be played during combat if it will also end the combat.</t>
  </si>
  <si>
    <t>George Birch</t>
  </si>
  <si>
    <t>An Endron Exec, George earns 2VP for every Gaia Territory his pack destroys. His pack may attack Gaia Caerns as if they were Territories, but gain no VP for destroying them. if George is attacked, he can have any of your Pentex allies fight in his place.</t>
  </si>
  <si>
    <t>"Pentex Allies" are allies which have the Pentex Keyword OR require Pentex or pentex Exec to recruit.</t>
  </si>
  <si>
    <t>Anonymous</t>
  </si>
  <si>
    <t>Gere Hunts-the Hunters</t>
  </si>
  <si>
    <t>Gere's pelt has a scar fetish, which gives him strong health.  Any Garou who kills Gere can wear his pelt and gain +2 Health, but will suffer -4 Renown.</t>
  </si>
  <si>
    <t>He may use Rite of Scarification. If someone kills Gere and wears his pelt after he's played Rite of Scarification, it still only grants +2 Health.</t>
  </si>
  <si>
    <t>Gere Hunts-the Hunters (Crinos Form)</t>
  </si>
  <si>
    <t>Gesar</t>
  </si>
  <si>
    <t>Garou - Stargazers - Ragabash</t>
  </si>
  <si>
    <t>If Gesar is your alpha, he is considered Renown 2 for purposes of taking his alpha action.</t>
  </si>
  <si>
    <t>Gesar (Crinos Form)</t>
  </si>
  <si>
    <t>Get Medieval</t>
  </si>
  <si>
    <t>Play this card when you kill an opponent who has slain a member of your pack. The opponent lingers on as you go to work with a pair of pliers and a blowtorch. The victim is removed from play at the end of the combat. This card is worth 2 Victory points.</t>
  </si>
  <si>
    <t>Ghiyath</t>
  </si>
  <si>
    <t xml:space="preserve">Garou - Silent Striders - Philodox </t>
  </si>
  <si>
    <t>If one of your characters is attacked outside the Combat Phase, Ghiyath may automatically pack defend with them if they are of lower Renown.</t>
  </si>
  <si>
    <t>Ghiyath (Crinos Form)</t>
  </si>
  <si>
    <t>Ghost Lance</t>
  </si>
  <si>
    <t>Uktena - Silent Striders - Philodox</t>
  </si>
  <si>
    <t>The Gift user forges a bolt from Wind-spirits and War-spirits and casts it toward an opponent in combat. Targets affected by Ghost Lance may not bluff for the duration of the combat. Discard this Gift after its effects take place.</t>
  </si>
  <si>
    <t>Ghost Raptor Attack</t>
  </si>
  <si>
    <t>This Event interrupts and cancels any 1 combat on a Battlefield. That combat ends with no decided victor and the Battlefield remains in play. This Event will not cancel a combat in which Thunder Tiger is involved.</t>
  </si>
  <si>
    <t>Ghost Raptor Membership</t>
  </si>
  <si>
    <t>Play on any Garou you control of Renown 4 or higher. This Garou has undergone initiation into the Ghost Raptors. His challenges cannot be refused and he is at -2 Renown for the purposes of joining a Battlefield. Members of the War Council or the Board of Directors act at +3 Rage when fighting a Ghost Raptor.</t>
  </si>
  <si>
    <t>May be used by Black Spiral Dancers.</t>
  </si>
  <si>
    <t>Ghouling</t>
  </si>
  <si>
    <t>7th Generation - Pentex - Human</t>
  </si>
  <si>
    <t>In order to play this Gift there must be a vampire in the Hunting Grounds or in the Gift user's pack. The user gains +1 Rage and +1 Health and the ability to regenerate. The Gift user must step in to defend vampire Enemies if it is alpha. This Gift is permanent until canceled. Only Humans may use this Gift.</t>
  </si>
  <si>
    <t>Ghouling (2)</t>
  </si>
  <si>
    <t>Fan-made Promo</t>
  </si>
  <si>
    <t>Juaina Ahmad Fadzil</t>
  </si>
  <si>
    <t>Gibbous Moon</t>
  </si>
  <si>
    <t>Play at the beginning of any turn or to cancel and supersede any Half or Full Moon just played. All Garou play damage cards at +1 Rage when fighting enemies in the Hunting Grounds and all Galliards gain 1 Gnosis while Gibbous Moon is in effect. Discard this card when a new Lunar Phase is played.</t>
  </si>
  <si>
    <t>Gift of the Porcupine</t>
  </si>
  <si>
    <t>Metis - Bone Gnawer</t>
  </si>
  <si>
    <t>The user's fur becomes sharp and bristled. The next opponent who hits the character will take 2 damage. Transfer this card to the opponent to record damage.</t>
  </si>
  <si>
    <t>Opponents will not take damage from GotP if they redirected the user's attack back on himself through use of cards like Passive Aggression or Redirected Attack. GotP is regenerated as a damage card, it does not add damage to another.</t>
  </si>
  <si>
    <t>Glade Child</t>
  </si>
  <si>
    <t>The Glade Child is a tree spirit. At the end of the Combat Phase the Glade Child removes ALL Mass Pollution cards from play. A Glade Spirit can use any Lupus, Metis, Bane, or Children of Gaia Gifts.</t>
  </si>
  <si>
    <t>Glancing Blow</t>
  </si>
  <si>
    <t>This indirect shot barely connects.</t>
  </si>
  <si>
    <t>Glass Elemental</t>
  </si>
  <si>
    <t>A spirit recently conceived from humankind's skyscraper cities, Glass Elementals are every bit as potent as their traditional brethren.</t>
  </si>
  <si>
    <t>Glib Tongue</t>
  </si>
  <si>
    <t>This Gift gives the user +5 Renown for the current moot vote. Discard this Gift after its effect takes place.</t>
  </si>
  <si>
    <t>Gloom At Midnight</t>
  </si>
  <si>
    <t>Garou - Fianna - Ragabash - Silver Pack</t>
  </si>
  <si>
    <t>Silver Pack. Gloom-at-Midnight lives in a state of Harano and may never be forced not to take an action. She is -5 Renown for voting in Moots.</t>
  </si>
  <si>
    <t>Jeff Rebner &amp; Matt Milberger</t>
  </si>
  <si>
    <t>Gloom At Midnight (Crinos Form)</t>
  </si>
  <si>
    <t>G'louogh, "Dance of Corruption"</t>
  </si>
  <si>
    <t>G'louogh grants its children the Gift of maddened wisdom. Characters with this personal totem gain 2 Gnosis and can look at the top card of their sept or combat deck before choosing to discard and redraw (during normal redraw times).  A character can only have 1 personal totem at a time. Characters with personal totems may no longer benefit from a pack totem.</t>
  </si>
  <si>
    <t>Gnaw</t>
  </si>
  <si>
    <t>Lupus - Hyaena - Ratkin</t>
  </si>
  <si>
    <t>The Gift user strengthens his jaws so he can bite through virtually any substance. If he damages an opponent during the first round of any combat, the opponent must discard one of its pieces of Equipment (opponent's choice). This Gift cannot be used in Homid form. Permanent until cancelled.</t>
  </si>
  <si>
    <t>Golgol Fangs-First</t>
  </si>
  <si>
    <t>Golgol draws 1 extra combat card for any attack or defense he assists.</t>
  </si>
  <si>
    <t>Golgol's ability works whenever he becomes part of a pack action.</t>
  </si>
  <si>
    <t>Golgol Fangs-First (Crinos Form)</t>
  </si>
  <si>
    <t>Goll Mac Mourna</t>
  </si>
  <si>
    <t>No spirits can declare an attack on Goll.</t>
  </si>
  <si>
    <t>Goll Mac Mourna (Crinos Form)</t>
  </si>
  <si>
    <t>Gone But Not Forgotten</t>
  </si>
  <si>
    <t>Victims of Renown X or less are now Enemies instead of Victims. X is equal to twice the number of Gone But Not Forgottens in play. This Event remains in play until the end of the game.</t>
  </si>
  <si>
    <t>“The 7th Generation may be gone, but they are not forgotten. Those they hurt will bear the scars for the rest of their lives." - King Albrecht</t>
  </si>
  <si>
    <t>Ferdz Decena</t>
  </si>
  <si>
    <t>Gooshy Gooze</t>
  </si>
  <si>
    <t>Opponents facing a character equipped with Gooshy Gooze lose 1 Rage and 1 Gnosis for the duration of the current combat. An opponent can never be reduced below 1 Rage or Gnosis as a result of Gooshy Gooze. A character cannot be equipped with more than 1 Gooshy Gooze at a time.</t>
  </si>
  <si>
    <t>Gorgol</t>
  </si>
  <si>
    <t>Bane - Eater-of-Souls - Dark Trinity</t>
  </si>
  <si>
    <t>Dark Trinity. Gorgol always shapeshifts when he steps sideways. He may not step sideways if it would kill him. Gorgol may automatically pack attack or defend with members of the Dark Trinity. Draw one combat card when this occurs.</t>
  </si>
  <si>
    <t>Gorgol (Crinos Form)</t>
  </si>
  <si>
    <t>Grand Klaive</t>
  </si>
  <si>
    <t>Fetish - Weapon - Klaive</t>
  </si>
  <si>
    <t>Weapon. All damage done by the Grand Klaive is aggravated. When in Crinos form, the owner acts at +1 Rage. The owner of a Grand Klaive acts at -1 Gnosis.</t>
  </si>
  <si>
    <t>Grand Restructuring</t>
  </si>
  <si>
    <t>In times like these, radical changes are sometimes the best course of action. If Grand Restructuring passes, all Gaia characters must subtract their Renown from 10. This becomes their new Renown. Grand Restructuring lasts for 1 full turn, and will not affect victory points earned for killing any characters.</t>
  </si>
  <si>
    <t>Grandfather Bannion</t>
  </si>
  <si>
    <t>Members of Bannion's pack may begin the game equipped with .38 Special,</t>
  </si>
  <si>
    <t>Grandfather Bannion (Crinos Form)</t>
  </si>
  <si>
    <t>Grandfather Thunder</t>
  </si>
  <si>
    <t>All opponents play Combat Actions at -1 Rage when fighting any member of your pack. A pack may not have more than 1 Pack Totem at any time.</t>
  </si>
  <si>
    <t>Granola Pete</t>
  </si>
  <si>
    <t>Get a haircut, hippie!</t>
  </si>
  <si>
    <t>Grazing Wound</t>
  </si>
  <si>
    <t>This light swipe barely connects.</t>
  </si>
  <si>
    <t>Greater Banishment</t>
  </si>
  <si>
    <t>The user cancels any Gift. Remove the target Gift from play. Discard this Gift after its effect takes place.</t>
  </si>
  <si>
    <t>Greenpeace Assault Team</t>
  </si>
  <si>
    <t>The Greenpeace Assault Team will destroy 1 Wyrm caern at the end of each Combat Phase.</t>
  </si>
  <si>
    <t>Grek Twice-Tongue</t>
  </si>
  <si>
    <t>Garou - Silent Striders - Philodox</t>
  </si>
  <si>
    <t>Despite his Metis breed, Grek is considered +1 Renown for moot voting.</t>
  </si>
  <si>
    <t>Greyfist</t>
  </si>
  <si>
    <t>Garou - Silver Fangs - Philodox</t>
  </si>
  <si>
    <t>Proud and strong, Greyfist is less affected by Harano than most.  If a Harano Gloom card is played on Greyfist, he may discard it at the beginning of his next turn.</t>
  </si>
  <si>
    <t>Greyfist (Crinos Form)</t>
  </si>
  <si>
    <t>Griffin</t>
  </si>
  <si>
    <t>Any pack member may freely shift into Crinos form. All pack members act at -1 Gnosis. A pack may not have more than 1 Pack Totem at any time.</t>
  </si>
  <si>
    <t>Griffin Avatar</t>
  </si>
  <si>
    <t>The Griffin Avatar is a retainer who serves the mighty Totem-spirit of the Red Talons. The Avatar must join any pack actions that his pack uses if he is eligible. Griffin Avatar is not a spirit.</t>
  </si>
  <si>
    <t>Grimfang</t>
  </si>
  <si>
    <t>Grimfang is considered +3 Renown for moot voting.</t>
  </si>
  <si>
    <t>Grimfang (Crinos Form)</t>
  </si>
  <si>
    <t>Grimm Brings-Blood</t>
  </si>
  <si>
    <t>Garou - Glass Walkers - Ahroun</t>
  </si>
  <si>
    <t>Overcome with bitterness, Grimm has succumbed to Harano. He automatically frenzies against any Silver Fangs opponents. Rivalry: Silver Fangs.</t>
  </si>
  <si>
    <t>Growls-at-Moon</t>
  </si>
  <si>
    <t>Garou - Red Talons - Galliard</t>
  </si>
  <si>
    <t>Territorial of her pack's grounds, Growl-at-Moon can automatically pack defend when any nonalpha packmate is attacked.</t>
  </si>
  <si>
    <t>Growls-at-Moon (Crinos Form)</t>
  </si>
  <si>
    <t>Grrash Tak'Hyrrr</t>
  </si>
  <si>
    <t>Mokolé Alpha (or other)</t>
  </si>
  <si>
    <t>Draw 3 additional combat cards. Only 1 Grrash tak'hyrr can be played per game.</t>
  </si>
  <si>
    <t>Mokolé draw 6 additional combat cards. Any other Gaia alphas draw 2 combat cards.</t>
  </si>
  <si>
    <t>Grudge Match</t>
  </si>
  <si>
    <t>Play this quest during the Regeneration Phase of the game. You immediately select 1 opponent of equal or greater Renown. If your character can kill that opponent within 2 turns, you gain 2 additional victory points for the kill. If the opponent kills you, they gain 1 additional victory point for the kill.</t>
  </si>
  <si>
    <t>Guardian Spider</t>
  </si>
  <si>
    <t>These spirits are creatures of the Weaver. They are fiercely protective of their space in the Umbra.</t>
  </si>
  <si>
    <t>Guidance From Below</t>
  </si>
  <si>
    <t>The Gift user may supersede any alpha action and take her own alpha action to immediately attack a Battlefield. This Gift is permanent until canceled.</t>
  </si>
  <si>
    <t>Guides-to-Truth</t>
  </si>
  <si>
    <t>Garou - Uktena - Theurge</t>
  </si>
  <si>
    <t>Twice per game, Guides-to-Truth allows you to look at an opponent's sept or combat hand.</t>
  </si>
  <si>
    <t>Guides-to-Truth (Crinos Form)</t>
  </si>
  <si>
    <t>Gungnir</t>
  </si>
  <si>
    <t>Weapon. Gungnir does Aggravated Damage to Wyrm creatures, including Wyrm characters. Guided by Wotan himself, attacks made with Gungnir may not be dodged, though they may be blocked. Gungnir endows its wielder with +1 Rage while in Crinos form. Only 2 Gungnir may be played per game.</t>
  </si>
  <si>
    <t>Yes, two may be in play at the same time.</t>
  </si>
  <si>
    <t>Gunnar Draugrbane</t>
  </si>
  <si>
    <t>Can change into Crinos form whenever and as often as you choose. +4 Rage, +5 Health.</t>
  </si>
  <si>
    <t>Gunnar cannot use any Gifts.</t>
  </si>
  <si>
    <t>Gunther Odd-Eye</t>
  </si>
  <si>
    <t xml:space="preserve">Garou - Get of Fenris - Ragabash </t>
  </si>
  <si>
    <t xml:space="preserve">Opponents with less Gnosis than Gunther Odd-Eye may not play Gifts against him after the first round of combat. </t>
  </si>
  <si>
    <t>"He's staring at me again.."</t>
  </si>
  <si>
    <t>Gunther Odd-Eye (Crinos Form)</t>
  </si>
  <si>
    <t>Hackles High</t>
  </si>
  <si>
    <t xml:space="preserve">Garou - Red Talons - Ahroun </t>
  </si>
  <si>
    <t>The only survivor from her litter, Hackles High doesn't intend to ever stop surviving. She may ignore the effects of Combat Actions that would force her to skip playing a Combat Action. Loyalty: Red Talons</t>
  </si>
  <si>
    <t>Feros</t>
  </si>
  <si>
    <t>Hackles High (Crinos Form)</t>
  </si>
  <si>
    <t>Half Moon</t>
  </si>
  <si>
    <t>Play at the beginning of any turn or to cancel and supersede any Crescent or Gibbous Moon just played. All Rites cost -1 Renown and all Philodox gain 1 Gnosis while Half Moon is in effect. Discard this card when a new Lunar Phase is played.</t>
  </si>
  <si>
    <t>Hamstringed</t>
  </si>
  <si>
    <t>Your opponent cannot withdraw or escape during the next round of combat.</t>
  </si>
  <si>
    <t>Hapless Villagers</t>
  </si>
  <si>
    <t>Although the Garou fight valiantly, it is villagers like these who pay the ultimate price for Pentex's greed.</t>
  </si>
  <si>
    <t>Happy Tourists</t>
  </si>
  <si>
    <t>Happy Tourists are always so unsuspecting.</t>
  </si>
  <si>
    <t>Harano Gloom</t>
  </si>
  <si>
    <t>Choose 1 Silver Fangs. The character will not initiate combat or join in pack attacks while suffering from Harano Gloom. If the character is attacked, Harano Gloom is discarded. A character may not be affected by more than 1 Harano Gloom per game.</t>
  </si>
  <si>
    <t>Harmon Truefriend</t>
  </si>
  <si>
    <t>Garou - Children of Gaia - Ahroun</t>
  </si>
  <si>
    <t>Harmon is never affected by any Gift that would force him into another pack, even if only temporarily.</t>
  </si>
  <si>
    <t>Harold Zettler</t>
  </si>
  <si>
    <t>Vampire - Pentex - Executive - Defiler</t>
  </si>
  <si>
    <t>Defiler. Vampire. Board of Directors. Once per turn he may cancel one Board Meeting before it is voted on. If Harold uses this ability, he may not vote in Juntas this turn. He may use 7th Generation, Odyssey Fomori, and Fianna Gifts.  Regenerates.</t>
  </si>
  <si>
    <t>Hatii the Thunderer</t>
  </si>
  <si>
    <t>Ajaba-Khan</t>
  </si>
  <si>
    <t>Hatii grants his followers boundless stamina.  Whenever your combat hand is empty at the end of a round of combat, you may draw 1 combat card.</t>
  </si>
  <si>
    <t>Haunter</t>
  </si>
  <si>
    <t>Character with Gnosis 7+ in the Umbra</t>
  </si>
  <si>
    <t>Spirit, Wraith</t>
  </si>
  <si>
    <t>The Haunter is a wraith  adept at inducing terror. It may use Fomori, Metis and Shadow Lords Gifts. Any Gifts of 4 Gnosis or lower it uses may cross the Gauntlet. The Haunter exists only in the Umbra.</t>
  </si>
  <si>
    <t>Twisha</t>
  </si>
  <si>
    <t>Haunts-the-Skyline</t>
  </si>
  <si>
    <t xml:space="preserve">Garou - Glass Walkers - Theurge </t>
  </si>
  <si>
    <t>Haunts imbues all of his Equipment with spiritual energy. All Equipment he possesses is considered Fetish Equipment. He has +1 Gnosis for each non-weapon Equipment he possesses (limit +3.).</t>
  </si>
  <si>
    <t>Trantsiss</t>
  </si>
  <si>
    <t>Haunts-the-Skyline (Crinos Form)</t>
  </si>
  <si>
    <t>Head Butt</t>
  </si>
  <si>
    <t>If any damage from this card is blocked, this card becomes a damage card on the creature that played it, unless it is a Mokolé.</t>
  </si>
  <si>
    <t>Head or Gut ?</t>
  </si>
  <si>
    <t>You offer your opponent a choice as to where on his body he'd like to be slugged. If you kill your opponent with Head or Gut, place this card in your victory pile for +1 victory points.</t>
  </si>
  <si>
    <t>This must be the killing blow to take effect. If a Prey Creature kills someone with a Head or Gut, HoG has no special effect.</t>
  </si>
  <si>
    <t>Head Wound</t>
  </si>
  <si>
    <t>A victim damaged by this attack may not play any Combat Actions during the next round of combat.</t>
  </si>
  <si>
    <t>If you were wounded with a Head Wound and are the attacker, you may withdraw between rounds (unless otherwise prevented from withdrawing).</t>
  </si>
  <si>
    <t>Heart Breaker</t>
  </si>
  <si>
    <t>Not bluffed</t>
  </si>
  <si>
    <t>When all else fails... punch right through some chump's sternum and give his heart a wrenching. This card cannot be bluffed.</t>
  </si>
  <si>
    <t>Heart of Fury</t>
  </si>
  <si>
    <t>Ahroun - Children of Gaia</t>
  </si>
  <si>
    <t>The target of this Gift may not frenzy. If this Gift is used on a character in frenzy, that frenzy will be canceled and the target will remain unable to frenzy. This Gift lasts until canceled.</t>
  </si>
  <si>
    <t>Heart of Midnight</t>
  </si>
  <si>
    <t>The owner of this fetish cannot be affected by any Gifts. He can, however, still use Gifts himself. All enemies (creatures in the Hunting Grounds) are at +1 Rage when fighting the owner of this fetish.</t>
  </si>
  <si>
    <t>The user cannot be affected by any Gifts played by anyone. His Equipment may be targeted by gifts that target Equipment. His combat actions may be targeted by Gifts that directly target combat actions. Heart of Midnight will not prevent opponents from targeting themselves with Gifts. Heart of Midnight does not cancel Gifts, but it will render some Gifts played by opponents ineffective against the bearer (e.g. Gift of the Porcupine, Odor of Skunk or Balor’s Gaze). Consider such Gifts to have empty text boxes with regard to the user of Heart of Midnight, they work as normal against all other creatures.</t>
  </si>
  <si>
    <t>Heavy Machine Gun</t>
  </si>
  <si>
    <t>(Crinos form)</t>
  </si>
  <si>
    <t>Weapon. Firearm. Only useable in Crinos form. Play up to 2 damage-dealing Combat Actions of Rage 5 or lower each round of combat. However, if the Rage of either of your Combat Actions equals your opponent's Combat Action(s), the gun jams and cannot be used for the duration of the combat.</t>
  </si>
  <si>
    <t>Heightened Senses</t>
  </si>
  <si>
    <t>Lupus - Black Furies</t>
  </si>
  <si>
    <t xml:space="preserve">The user of this Gift can refuse any challenges, even those that normally cannot be refused. If attacked outside the Combat Phase, the Gift user may draw one additional combat card at the start of combat.  This Gift is permanent until canceled. </t>
  </si>
  <si>
    <t>"Can't mistake that smell.  Here come the Bone Gnawers."</t>
  </si>
  <si>
    <t>Ashley "Ashtinwolf" Abbott</t>
  </si>
  <si>
    <t>Helios Bauble</t>
  </si>
  <si>
    <t>Discard before combat or between rounds of combat. The Helios Bauble does 1 point of aggravated damage to any single opponent you are in combat with. If the target is a vampire, it takes an additional point of damage. Use Helios Bauble to mark the damage.</t>
  </si>
  <si>
    <t>Hellhole</t>
  </si>
  <si>
    <t>During combat, you may discard this Territory to frenzy all Bane characters you control that have a Gnosis higher than your highest Gnosis opponent. This Territory may only be attacked from the Umbra.</t>
  </si>
  <si>
    <t>Eric Euler</t>
  </si>
  <si>
    <t>Hellhole Assault</t>
  </si>
  <si>
    <t>Must be Umbral. Draw 4 additional combat cards. Only 1 Hellhole Assault may be played per game.</t>
  </si>
  <si>
    <t>Must be Umbral. Draw 4 additional combat cards.</t>
  </si>
  <si>
    <t>Hell's Hand Hive</t>
  </si>
  <si>
    <t>All Black Spiral Dancers can automatically pack defend (no additional cards are drawn). Only one Hell's Hand Hive can be in play at any time.</t>
  </si>
  <si>
    <t>Clarification: Hell's Hand Hive only allows BSDs in your own pack to pack defend. It does not allow you to pull in BSDs from other packs or the Hunting Grounds.</t>
  </si>
  <si>
    <t>Henry Seeks-Wonder</t>
  </si>
  <si>
    <t>Henry is easy-going and slow to anger.  Henry may defend his pack's Territories instead of his Alpha.</t>
  </si>
  <si>
    <t>Jérome Merriaux</t>
  </si>
  <si>
    <t>Henry Seeks-Wonder (Crinos Form)</t>
  </si>
  <si>
    <t>At the end of turn, Henry returns to breed form unless doing so would kill him.  Henry may defend his pack's Territories instead of his Alpha.</t>
  </si>
  <si>
    <t>Hereditary Castle</t>
  </si>
  <si>
    <t>As long as the castle is in play, alphas may declare an attack against the castle owner's pack only if she permits it. The castle may be attacked as a Territory normally. Only 1 Hereditary Castle may be in play at any time.</t>
  </si>
  <si>
    <t>If a creature is forced to attack a member of the pack controlling Hereditary castle and castle’s owner says they may not attack, the original target is considered an illegal target. If a legal target is available, the creature may attack the new target as normal.</t>
  </si>
  <si>
    <t>Hidden Lair</t>
  </si>
  <si>
    <t>A pack with a Hidden lair is adept at weathering the storm of Garou relations. As an action, a Character in the pack that controls this Territory may seek cover at the Lair, thereby removing herself from play. While in the Hidden Lair, a character may take no actions, but will regenerate as normal. She may return at any time. Entering the Hidden lair must be done before the Combat Phase. If this Territory is destroyed, characters in hiding must immediately return to their pack.</t>
  </si>
  <si>
    <t>If the Hidden Lair is attacked outside the combat phase, creatures may come out of it to defend it. If attacked in the combat phase, it is destroyed.</t>
  </si>
  <si>
    <t>Jos Weymer</t>
  </si>
  <si>
    <t>Hidden Supplies</t>
  </si>
  <si>
    <t>When in play, you may play Equipment from your sept hand face down, under the Hidden Supplies card. You may then equip any character in your pack with one or all of these supplies at the beginning of ANY phase of the game. Equipment can also be deposited here by characters during the Equip/Ally Phase of the game.</t>
  </si>
  <si>
    <t>Equipment under a Hidden Supplies is out of play and may not be targeted or affected by any cards. If Hidden Supplies is discarded, discard all the Equipment under it. However, global Events such as Spirit Backlash can affect cards under Hidden Supplies. Errata: You can only put items under the supplies during the Resource Phase.</t>
  </si>
  <si>
    <t>High School Athlete</t>
  </si>
  <si>
    <t>This victim gains 1 Rage for every additional High School Athlete in the Hunting Grounds.</t>
  </si>
  <si>
    <t>Higher Calling</t>
  </si>
  <si>
    <t>Children of Gaia - Philodox</t>
  </si>
  <si>
    <t>For 1 full turn, no Gaia pack characters may attack other Gaia pack characters. Discard this Gift after its effects take place.</t>
  </si>
  <si>
    <t>Hive of the Dark Mother</t>
  </si>
  <si>
    <t>The totem of this Caern takes good care of her Spirit children, no matter how foul and twisted they might be.  All your Spirit Allies gain the ability to regenerate while the Hive of the Dark Mother is in play.</t>
  </si>
  <si>
    <t>Hive of the Jagged Maw</t>
  </si>
  <si>
    <t>Once every other turn you may discard a card from your sept hand to cause all players (including yourself) to discard all copies of that card from play, from their sept hand and from their sept deck. Everyone shuffles their deck afterwards. This ability may not be used during a combat.</t>
  </si>
  <si>
    <t>Yvonne M. Poslon</t>
  </si>
  <si>
    <t>Hogling</t>
  </si>
  <si>
    <t>A spirit elemental of smog infests the area. Hoglings may use any Metis Gifts and are unaffected by non-fetish Equipment attacks.</t>
  </si>
  <si>
    <t>Hollow Heart Caern</t>
  </si>
  <si>
    <t>Garou on the war council</t>
  </si>
  <si>
    <t>Pack members can never be forced to lose Gnosis. Only one Hollow Heart Caern can be in play at any time.</t>
  </si>
  <si>
    <t>Homestead</t>
  </si>
  <si>
    <t>The Homestead is an excellent place in which to forge alliances. Once per game, the pack controlling the Homestead may select 1 Victim in play and make them an Ally. If the pack loses control of the Homestead, the Victim returns to the Hunting Grounds. Only 1 Homestead may be in play at any time.</t>
  </si>
  <si>
    <t>Victims which cannot be bound or controlled are not affected by Homestead.</t>
  </si>
  <si>
    <t>Honest Senator</t>
  </si>
  <si>
    <t>Human. This Kinfolk uses his political power to tie up minions of the Wyrm in endless investigations. Members of the 7th Generation can take no actions other than to regenerate, defend themselves if attacked, and recruit Allies while the Senator is in play.</t>
  </si>
  <si>
    <t>Members of the 7th Generation can take no actions (other than to Regenerate or defend themselves) while the Senator is in "office."</t>
  </si>
  <si>
    <t>Horns of the Impaler</t>
  </si>
  <si>
    <t>Black Spiral Dancer - Iliad Fomori</t>
  </si>
  <si>
    <t>The user gains 2 additional Rage. This does not affect their original Rage for the purposes of turning into their Crinos or Battle form. A character cannot use more than 1 Horns of the Impaler at a time. This Gift is permanent until canceled.</t>
  </si>
  <si>
    <t>Horse Feathers</t>
  </si>
  <si>
    <t>Garou - Uktena - Ragabash</t>
  </si>
  <si>
    <t>Horse Feathers was once a Banetender. Bane Fetishes with a gnosis requirement of less than 5 have no effect on her, and do not work at all if she is in combat with their owner.</t>
  </si>
  <si>
    <t>Horse Feathers (Crinos Form)</t>
  </si>
  <si>
    <t>Howard Koar</t>
  </si>
  <si>
    <t>Garou - Stargazers - Galliard</t>
  </si>
  <si>
    <t>When Howard takes damage that turns him into Crinos but does not kill him, he immediately frenzies.</t>
  </si>
  <si>
    <t>Howard Koar (Crinos Form)</t>
  </si>
  <si>
    <t>Howls Like Thunder</t>
  </si>
  <si>
    <t>Garou - Red Talons - Ahroun</t>
  </si>
  <si>
    <t>Howls Like Thunder is a legend among lupus Garou. No lupus breed character will ever attack him, though they may defend themselves if attacked. Howls Like Thunder will never use Equipment.</t>
  </si>
  <si>
    <t>Red Talons with a Pine Cone still won't attack him, even if wounded.</t>
  </si>
  <si>
    <t>Howls Like Thunder (Crinos Form)</t>
  </si>
  <si>
    <t>Hunter of the East</t>
  </si>
  <si>
    <t>Once per game, Hunter may ask a Silver Fangs to give a piece of Equipment to a target character. If it does so, place a sept card from your discard pile face down in that player&amp;#8217;s Victory Pile where it is worth 1 Victory Point.</t>
  </si>
  <si>
    <t>Shelby Fetterman</t>
  </si>
  <si>
    <t>Hunter of the East (Crinos Form)</t>
  </si>
  <si>
    <t>Hunting Party</t>
  </si>
  <si>
    <t>Play when your character is declaring an attack. For attacks against nonalpha characters, Hunting Party must be played before the challenge is accepted or declined. Select members of your pack to join the attack. You can have a total of 15 Renown of characters in the attack (including the original character). Draw 1 additional combat card per additional pack member.</t>
  </si>
  <si>
    <t>You play Hunting Party when you declare an attack; creatures may step in after the attack has been declared so would have to face your pack.</t>
  </si>
  <si>
    <t>Hunts-At-Night</t>
  </si>
  <si>
    <t>Garou - Black Spiral Dancer - Ragabash - Defiler</t>
  </si>
  <si>
    <t>Opponents cannot pack attack Hunts-At-Night, nor can they pack defend if Hunts-At-Night attacks them. Hunts cannot participate in any pack actions.</t>
  </si>
  <si>
    <t>If Hunts-at-Night replaces a creature in combat after a pack attack/defense has already been declared, Hunts ability has no effect. Hunts can only be involved in Battlefield confilcts if he is the only attacker/defender on his side. If Hunts attacks a Battlefield, only one creature may defend it. Errata: Male</t>
  </si>
  <si>
    <t>Hunts-At-Night (Crinos Form)</t>
  </si>
  <si>
    <t>Hyperion</t>
  </si>
  <si>
    <t>Garou who has completed an Umbral Quest.</t>
  </si>
  <si>
    <t>Members of your pack can regenerate aggravated damage. Flame Spirits will not attack members of your pack. A pack may not have more than one Pack Totem at any time.</t>
  </si>
  <si>
    <t>Icy Chill of Despair</t>
  </si>
  <si>
    <t>The user appears to become larger, looming, shadowy and terrible. No creature of lower Renown than the user may initiate an attack against the user. This Gift lasts until canceled.</t>
  </si>
  <si>
    <t>Iglanotti The Wise</t>
  </si>
  <si>
    <t>Animal - Constrained</t>
  </si>
  <si>
    <t>Iglanotti possesses great wisdom and insight. He may use any Gaia Gifts. Every other turn, during the Redraw Phase, the pack with Iglanotti as an Ally may search through their sept deck for any single Gift. Reshuffle your sept deck afterwards if you use this ability. Only 1 Iglanotti may be played per game.</t>
  </si>
  <si>
    <t>Impergium</t>
  </si>
  <si>
    <t>If this vote is successful, discard all human Kinfolk allies in play. Only Lupus can vote on this moot.</t>
  </si>
  <si>
    <t>Improvised Weapon</t>
  </si>
  <si>
    <t>Weapon. A character need not equip with Improvised Weapon during the Equip/Ally Phase; play it instead during any combat. For 1 round, the character may play 2 damage-dealing Combat Actions. Discard Improvised Weapon after it is used in a combat.</t>
  </si>
  <si>
    <t>In the Public Eye</t>
  </si>
  <si>
    <t>Kinfolk - Pentex Executive</t>
  </si>
  <si>
    <t>Dealing with the human world can be tough. Play when you select a Kinfolk or Pentex Executive as Alpha. That Alpha may not be attacked by any Garou or Fera this turn. You may not pass your Alpha action. If your Alpha is alive at the end of the turn, place this quest in your Victory Pile, where it is worth 2 Victory Points.</t>
  </si>
  <si>
    <t>Inbred Disorder</t>
  </si>
  <si>
    <t>Choose 1 Silver Fangs. The character suffers from a slight mental abnormality. She acts at -2 Gnosis for the rest of the game. A character may not be affected by more than 1 Inbred Disorder.</t>
  </si>
  <si>
    <t>Incarna Avatar</t>
  </si>
  <si>
    <t>The Incarna exists only in the Umbra. The Incarna can use any Gifts of any Gnosis and is unaffected by other Gifts.</t>
  </si>
  <si>
    <t>The Incarna Avatar may not be bound or controlled. It is a spirit.</t>
  </si>
  <si>
    <t>Shelly Prahler</t>
  </si>
  <si>
    <t>Incarna Sigil</t>
  </si>
  <si>
    <t>The owner of this fetish can freely interact with anything in the Umbra.  This includes using Gifts, attacking, or swapping Equipment.</t>
  </si>
  <si>
    <t>Indecision</t>
  </si>
  <si>
    <t>Cannot be played in the Alpha Phase. Select a Character in play. If more than one player has a version of that Character in play, all copies are removed from play until the end of turn.</t>
  </si>
  <si>
    <t>“And what does your heart say, little one?" - Nuntisiwas the Dreamreaver</t>
  </si>
  <si>
    <t>Industrial Espionage</t>
  </si>
  <si>
    <t>Target a card in any discard pile and a player.  If this Junta passes, that player may play that card once next turn as if it were in her hand.</t>
  </si>
  <si>
    <t>"Good job.  Now go try it out on one of our … special … workers." - Murgatroyd</t>
  </si>
  <si>
    <t>Infectious Touch</t>
  </si>
  <si>
    <t>Iliad Fomori - Defiler</t>
  </si>
  <si>
    <t>The target of this Gift loses 1 Rage and 1 Gnosis. An individual target cannot be affected by more than 2 Infections. This Gift is permanent until canceled.</t>
  </si>
  <si>
    <t>Inquisitor</t>
  </si>
  <si>
    <t>The Inquisitor attacks the lowest Renown character for two rounds at the end of the combat phase, including Wyrm characters. Alphas attacking the Inquisitor must withdraw after two rounds even if frenzied as they are driven back by his faith. If attacked, Wyrm packs gain renown for killing the Inquisitor.</t>
  </si>
  <si>
    <t>Lissane Lake</t>
  </si>
  <si>
    <t>Insightful Eyes</t>
  </si>
  <si>
    <t>Philodox - Stargazers</t>
  </si>
  <si>
    <t>Combat Actions played by the user of this Gift may not be dodged. This Gift lasts until canceled.</t>
  </si>
  <si>
    <t>Inspiration</t>
  </si>
  <si>
    <t>Silver Fangs - Ahroun</t>
  </si>
  <si>
    <t>Play before any round of combat. The user and his packmates are +1 Rage and +1 Gnosis for the following round of combat. Discard this Gift after use.</t>
  </si>
  <si>
    <t>Instinctive Attack</t>
  </si>
  <si>
    <t>Not Homid form - Not Firearm</t>
  </si>
  <si>
    <t>Instinctive</t>
  </si>
  <si>
    <t>If your combatant is prevented from playing a combat action, she may play Instinctive Attack after a round's combat cards are revealed. Treat Instinctive Attack as if it were played normally. Not usable by homid form combatants or with a firearm.</t>
  </si>
  <si>
    <t>Invocation of Hakaken</t>
  </si>
  <si>
    <t>Once a mighty Shadow Lords, Hakaken was seduced by his own pride into serving the Wyrm. Play this Rite on any character using a Shadow Lords Gift. That character must be selected as alpha until the game is over or the character is killed. A pack may only have 1 Invocation of Hakaken called against it at any time.</t>
  </si>
  <si>
    <t>Richard Thomas &amp; Ash Arnett</t>
  </si>
  <si>
    <t>Invoke Harano</t>
  </si>
  <si>
    <t>The Wendigo using this Gift selects 1 character and forces them to feel the hopelessness of Harano. That character may not take any actions other than defending herself for 1 full turn. If it is used during the Combat Phase, Invoke Harano must be used before alphas are chosen. Discard this Gift after its effects take place.</t>
  </si>
  <si>
    <t>Iron Will</t>
  </si>
  <si>
    <t>Iron Will affects a single character. It allows that character to overcome the effects of any Combat Action or Gift that would normally force her to lose her next Combat Action. The affected character cannot be made to forfeit her intended action during the round of combat in Question. Only 1 Iron Will can be played per character per combat.</t>
  </si>
  <si>
    <t>Iron Will will protect against effects which prevent you from playing an action, it does not protect against effects that cancel your combat action (such as Banana Split, Distractions).  IW does not work against Stands Like a Fool.</t>
  </si>
  <si>
    <t>Ironjaw</t>
  </si>
  <si>
    <t>Ajaba - Ragabash - Hyaena</t>
  </si>
  <si>
    <t>If neither Ironjaw nor her target in combat have a weapon, her attacks do one additional damage.</t>
  </si>
  <si>
    <t>Rivalry: Simba</t>
  </si>
  <si>
    <t>Ironjaw (Crinos Form)</t>
  </si>
  <si>
    <t>Isolation</t>
  </si>
  <si>
    <t>Players may not draw more than 4 Sept cards during the turn. This includes the Redraw Phase and all card effects that allow you to draw cards. This Event remains in play until the end of the game, or until it is discarded by another Event.</t>
  </si>
  <si>
    <t>R. Hrynkiewicz</t>
  </si>
  <si>
    <t>Ivan Korda</t>
  </si>
  <si>
    <t>Garou - Shadow Lords - Philodox</t>
  </si>
  <si>
    <t>Ivan is a master of blackmail.  For any moot that Ivan's pack calls, Ivan can cause one other character in play to have -2 Renown for voting.</t>
  </si>
  <si>
    <t>Ivan Korda (Crinos Form)</t>
  </si>
  <si>
    <t>Jack Debiltongue</t>
  </si>
  <si>
    <t>Can pack attack the highest-Renown target in play. Up to 10 Renown of pack can join him. Draw 1 additional card for every member of the pack. This attack may be taken as Jack's alpha action.</t>
  </si>
  <si>
    <t>John Van Fleet</t>
  </si>
  <si>
    <t>Jackal's Curse</t>
  </si>
  <si>
    <t>The Ragabash calling this vote selects any 1 kill from a pack's victory pile. On a successful vote, that kill is discarded and no longer worth any victory points. Only Ragabash may vote on this issue. A pack may only have 1 Jackal's Curse played against it per game.</t>
  </si>
  <si>
    <t>Jackal's Quest</t>
  </si>
  <si>
    <t>A character undergoing this quest must convince a character from another pack to give him a piece of Equipment. Play this card immediately after the Equipment has been traded. This card is worth 2 victory points.</t>
  </si>
  <si>
    <t>Anytime you acquire another pack’s Equipment through any means, you may play this quest. Even if you cannot use the Equipment, you still may play this quest. This quest may only be played if the creature was part of another pack at the time.</t>
  </si>
  <si>
    <t>Jack-O-Lantern</t>
  </si>
  <si>
    <t>7th Generation - Bane</t>
  </si>
  <si>
    <t>The Jack-O-Lantern cannot initiate combat.  Whenever 1 of your non-alpha characters is attacked, you may exchange it for the Jack-O-Lantern before combat begins.  Combat now continues with the Jack-O-Lantern.</t>
  </si>
  <si>
    <t>Jacky Gecko</t>
  </si>
  <si>
    <t>Jacky can start the game equipped with either the .38 Special or the 9mm Semi-Auto pistol Equipment cards.</t>
  </si>
  <si>
    <t>Jacky Gecko (Crinos Form)</t>
  </si>
  <si>
    <t>Jaguar</t>
  </si>
  <si>
    <t>Any pack with the Jaguar as its totem may discard the Jaguar to remove any Battlefield from any victory pile and return it to the Hunting Grounds. A pack may not have more than 1 Pack Totem at any time.</t>
  </si>
  <si>
    <t>Jam Technology</t>
  </si>
  <si>
    <t>Homid - Glass Walkers</t>
  </si>
  <si>
    <t>The character may disable any 1 non-fetish item. The chosen item is immediately discarded. Discard this Gift after its effect takes place.</t>
  </si>
  <si>
    <t>Jane Thurber</t>
  </si>
  <si>
    <t>Human - Cults - 7th Generation - Defiler - Medical Caste</t>
  </si>
  <si>
    <t>Jane can use Theurge and Children of Gaia Gifts.</t>
  </si>
  <si>
    <t>Jannok</t>
  </si>
  <si>
    <t>These Wyrm spirits are ferocious hunters and often travel in groups. For every additional Jannok in the Hunting Grounds, raise this enemy's Rage by 1.</t>
  </si>
  <si>
    <t>Janus</t>
  </si>
  <si>
    <t>Garou - Black Fury - Philodox</t>
  </si>
  <si>
    <t>A rarity among the Black Furies, Janus is male. He may automatically pack defend with any Black Furies in his pack in the interests of proving his tribal loyalty. Do not draw any extra cards if Janus joins a pack action in this way.</t>
  </si>
  <si>
    <t>If another Black Fury joins a pack defense, Janus may then join the defense with that Fury, even if the Fury was not the original target.</t>
  </si>
  <si>
    <t>Jason O'Kelly</t>
  </si>
  <si>
    <t>Garou - Black Spiral Dancer - Ragabash - Eater-of-Souls</t>
  </si>
  <si>
    <t>Jason is misanthropic; he hates everyone and everything. He will never join a pack action, nor will he step in to defend an Enemy. If he had it his way, he wouldn't even join a pack. He may use Ragabash Gifts in addition to his normal Gifts.</t>
  </si>
  <si>
    <t>Jason O'Kelly (Crinos Form)</t>
  </si>
  <si>
    <t>Jaw Breaker</t>
  </si>
  <si>
    <t>You tear your opponent's lower jaw entirely off. He has trouble speaking and may not recruit Allies until this wound is healed.</t>
  </si>
  <si>
    <t>Jennifer Moon Wizened</t>
  </si>
  <si>
    <t>Garou - Children of Gaia - Galliard</t>
  </si>
  <si>
    <t>: Theurge</t>
  </si>
  <si>
    <t>In addition to her regular Gifts, Jennifer can use Theurge Gifts.</t>
  </si>
  <si>
    <t>Jennifer Moon Wizened (Crinos Form)</t>
  </si>
  <si>
    <t xml:space="preserve">Garou - Children of Gaia - Galliard </t>
  </si>
  <si>
    <t>John Hidden-Moon</t>
  </si>
  <si>
    <t>Garou - Wendigo - Ahroun - Kailindo</t>
  </si>
  <si>
    <t>Kailindo. John was born under an eclipsed Full Moon. He may only frenzy during a Lunar Eclipse, and he may still use his Ahroun Gifts during the Lunar Eclipse.</t>
  </si>
  <si>
    <t>John Hidden-Moon (Crinos Form)</t>
  </si>
  <si>
    <t>Johnathan Roark</t>
  </si>
  <si>
    <t>Johnathan can use Metis Gifts.</t>
  </si>
  <si>
    <t>Johnathan Roark (Crinos Form)</t>
  </si>
  <si>
    <t>Johnson P. Donnovan</t>
  </si>
  <si>
    <t>Human - Cults - 7th Generation - Beast-of-War - Business Caste</t>
  </si>
  <si>
    <t>Once per turn, (except during combat) Johnson allows you to search through your sept deck and equip him with any 1 piece of non-fetish Equipment. Reshuffle your sept deck when finished.</t>
  </si>
  <si>
    <t>Jorge Bolivar</t>
  </si>
  <si>
    <t>Garou - Children of Gaia - Philodox - Silver Pack</t>
  </si>
  <si>
    <t>Silver Pack. Jorge is renowned as a fair and just mediator. Once per game, he may cancel any Moot that has been voted on and passed, but has not taken effect yet (before the end of the Moot Phase). He may use Gifts of any breed.</t>
  </si>
  <si>
    <t>Jorge Bolivar (Crinos Form)</t>
  </si>
  <si>
    <t>Joseph Herlech</t>
  </si>
  <si>
    <t>Any</t>
  </si>
  <si>
    <t>Joseph Herlech found his way to the Dorado Realm through sheer force of will in 1933. Discard all Realms when Joseph enters play. No new Realms may be played while Joseph is in play. Only 1 Joseph Herlech may be played per game.</t>
  </si>
  <si>
    <t>Joseph Roars-as-Bull</t>
  </si>
  <si>
    <t>Joseph draws 1 additional combat card when he is the attacker.</t>
  </si>
  <si>
    <t>Joseph Roars-as-Bull (Crinos Form)</t>
  </si>
  <si>
    <t>Journey Onward</t>
  </si>
  <si>
    <t>Choose another player. The player must select 1 Stargazers from her pack to discard. The discarded character is worth no victory points. Only 1 Journey Onward can be played on each pack.</t>
  </si>
  <si>
    <t>Journey to the East</t>
  </si>
  <si>
    <t>Play this card on any Garou you control, except on a Garou in combat. The Garou goes to the mythic East to learn the mystical art of Kailindo. Remove the character from play for 2 full turns, at which point she will return knowing Kailindo. Keep this card with the character. Garou on a Journey to the East may still regenerate.</t>
  </si>
  <si>
    <t>Jubati</t>
  </si>
  <si>
    <t>When battling Pentex enemies, Jubati can draw 1 extra combat card.</t>
  </si>
  <si>
    <t>Jubati (Crinos Form)</t>
  </si>
  <si>
    <t>Judas</t>
  </si>
  <si>
    <t>Defiler. Once every other turn, Judas may cancel an Auspice or Aspect Gift with a Gnosis requirement less than or equal to his Gnosis. Judas cannot use this ability during the Combat Phase.</t>
  </si>
  <si>
    <t>Stephen Sloan</t>
  </si>
  <si>
    <t>Juicy Johnes</t>
  </si>
  <si>
    <t>Iliad - Fomori - Pentex</t>
  </si>
  <si>
    <t>Juicy subtracts 2 Gnosis from whoever kills him. This Gnosis penalty lasts until the end of the game.</t>
  </si>
  <si>
    <t>Juicy Johnes (Crinos Form)</t>
  </si>
  <si>
    <t>Juki, "Sun Halo"</t>
  </si>
  <si>
    <t>Wyrm creatures in combat against Juki act at -1 Rage.</t>
  </si>
  <si>
    <t>Juki, "Sun Halo" (Crinos Form)</t>
  </si>
  <si>
    <t>Julisha of the Thousand Masks</t>
  </si>
  <si>
    <t>Garou - Black Fury - Ragabash</t>
  </si>
  <si>
    <t>Every kill Julisha makes after her first is worth +1 victory Renown.</t>
  </si>
  <si>
    <t>Her ability applies only to kill she makes herself, not kills made by packmates in a pack action with her.</t>
  </si>
  <si>
    <t>Mike Dringenburg</t>
  </si>
  <si>
    <t>Julisha of the Thousand Masks (Crinos Form)</t>
  </si>
  <si>
    <t>Junkyard "Dog"</t>
  </si>
  <si>
    <t>Animal - Kinfolk - Constrained</t>
  </si>
  <si>
    <t>Unique. This Kinfolk can scrounge for Equipment. Once per turn before the Combat Phase, he may select a non-Unique piece of Equipment in your discard pile. Give this to a Bonegnawer who can equip the item.</t>
  </si>
  <si>
    <t>Cristina "StarFinder" Penescu</t>
  </si>
  <si>
    <t>Justice Under Gaia</t>
  </si>
  <si>
    <t>On a successful vote, no Equipment can be used during the next Combat Phase.</t>
  </si>
  <si>
    <t>Ka Spirit</t>
  </si>
  <si>
    <t>The Ka Spirit (the soul of a Mummy) is truly immortal and can never be destroyed. If the Ka Spirit is killed, place it back into its owner's sept deck and shuffle. The Ka Spirit is not affected by Gifts which specifically affect spirits.</t>
  </si>
  <si>
    <t>Kabula</t>
  </si>
  <si>
    <t>Garou - Black Spiral Dancer - Ahroun - Eater-of-Souls</t>
  </si>
  <si>
    <t>Eater-of-Souls. Kabula's aggressive behavior frightens other Black Spiral Dancers; they may not refuse her challenges. If Kabula is unwounded and the highest Renown Garou in your pack she must be alpha.</t>
  </si>
  <si>
    <t>Kabula (Crinos Form)</t>
  </si>
  <si>
    <t>Kelly Brounard</t>
  </si>
  <si>
    <t>Garou - Glass Walkers - Galliard</t>
  </si>
  <si>
    <t>Kelly will only be alpha if she is the only character left in her pack. Vampire Allies of Kelly's pack gain +1 Rage.</t>
  </si>
  <si>
    <t>Kelly Brounard (Crinos Form)</t>
  </si>
  <si>
    <t>Kelly Still Waters</t>
  </si>
  <si>
    <t>Kelly can end any combat after the second round. This can be done once per turn.</t>
  </si>
  <si>
    <t>Play combat cards at -2 Rage. Kelly cannot frenzy.</t>
  </si>
  <si>
    <t>Scott Hampton</t>
  </si>
  <si>
    <t>Kids Love Arson</t>
  </si>
  <si>
    <t>The character playing this card is removed from play for 1 turn. He destroys any single Territory of his choice immediately. Kids Love Arson must be played before alphas are chosen if it is played in the Combat Phase.</t>
  </si>
  <si>
    <t>Kills-the-Weak</t>
  </si>
  <si>
    <t>Garou - Black Spiral Dancer - Ahroun - Defiler</t>
  </si>
  <si>
    <t>Kills-the-Weak will not attack an opponent of higher Renown, but can defend himself if attacked.</t>
  </si>
  <si>
    <t>Kinfolk Den</t>
  </si>
  <si>
    <t>Their Kinfolk are one of the few things that Lupus Garou hold dear. While the Den is in play, the pack that controls it may automatically attack anyone who kills a packmate. This ability, if it is used, must be executed immediately after the packmate dies. Only 1 Kinfolk Den may be in play at any time.</t>
  </si>
  <si>
    <t>The entire pack joins the attack (except those prevented from joining pack actions). It is similar to Bum Rush. This ability must be used at the time the creature dies (even if the creature is full frenzy). If the creature dies in a combat which has not ended, the entire pack joins in pack combat until that combat ends (if allowed).</t>
  </si>
  <si>
    <t>Kinfolk Environmental Activist</t>
  </si>
  <si>
    <t>The Environmental Activist can remove 1 member of your pack from the Hunting Grounds per turn.</t>
  </si>
  <si>
    <t>Kinfolk Folk Singer</t>
  </si>
  <si>
    <t>During the Regeneration phase, the Kinfolk Folk Singer may discard from play any one Enemy or Territory that causes a loss of Gnosis for one of your pack members.</t>
  </si>
  <si>
    <t>Kinfolk Packleader</t>
  </si>
  <si>
    <t>Kinfolk Packleader can automatically pack defend with your Kinfolk Allies. Draw a combat card when this occurs. The Kinfolk Packleader is in Lupus form.</t>
  </si>
  <si>
    <t>Timothy Albee</t>
  </si>
  <si>
    <t>Kinfolk Shaman</t>
  </si>
  <si>
    <t>The Shaman can use any Theurge or Lupus Gifts. Spirits will not attack the Shaman, but they will defend themselves against him if attacked.</t>
  </si>
  <si>
    <t>Kinfolk Small Town Cop</t>
  </si>
  <si>
    <t>Once per turn, just before alphas are selected, the Cop can select any 1 character in Homid form to put in jail on false charges.  That character is removed from play until the beginning of the next Regeneration Phase. The Cop is considered to be armed with a .38 pistol. No Equipment card is needed.</t>
  </si>
  <si>
    <t>Kinfolk Soldier of Fortune</t>
  </si>
  <si>
    <t>The Soldier of Fortune is considered to be armed with a shotgun.  No Equipment card is needed.  If the Soldier of Fortune is disarmed, his Rage becomes 3.</t>
  </si>
  <si>
    <t>Matt Haley &amp; Tom simmons</t>
  </si>
  <si>
    <t>Kinfolk TV Reporter</t>
  </si>
  <si>
    <t>Your pack gains 2 votes during all moots while the TV Reporter is in play, due to his ability to sway public opinion around events.</t>
  </si>
  <si>
    <t>Kinfolk Veterinarian</t>
  </si>
  <si>
    <t>During you Regeneration Phase, the Veterinarian can cure 1 additional damage card (including an aggravated wound) from 1 character.</t>
  </si>
  <si>
    <t>King Albrecht</t>
  </si>
  <si>
    <t>Garou - Silver Fangs - Ahroun</t>
  </si>
  <si>
    <t>Jonas Albrecht has become the King of the Silver Fangs. When in combat with Wyrm creatures, Albrecht's Combat Actions are always resolved first. He may begin play equipped with a Grand Klaive. Rivalry: Margrave Koneitzko.</t>
  </si>
  <si>
    <t>King Albrecht (Crinos Form)</t>
  </si>
  <si>
    <t>Kirijama, "The Hidden Foe"</t>
  </si>
  <si>
    <t>Kirijama is a totem of cunning. He grants his children the Gift of stealth. This character's challenges cannot be refused. A character can only have 1 personal totem at a time. Characters with personal totems may no longer benefit from a pack totem.</t>
  </si>
  <si>
    <t>Kiss of Helios</t>
  </si>
  <si>
    <t>The Gift user immolates herself with magical fire. The Gift user may do +2 damage to the next opponent that hits him (transfer this card as a Damage card) OR he may ignore 1 single Combat Action delivered by a Flamethrower. Discard this Gift after its effects take place.</t>
  </si>
  <si>
    <t>Kiss of Life</t>
  </si>
  <si>
    <t>Children of Gaia - Theurge - Mokolé</t>
  </si>
  <si>
    <t>The Gift user can remove any 1 damage card from a target. Up to a damage 6 card can be healed. Discard this Gift once its effect takes place.</t>
  </si>
  <si>
    <t>This may be used between combat rounds on the user or a target of his choice.  This Gift can heal aggravated damage.</t>
  </si>
  <si>
    <t>Kiss of the Wyrm</t>
  </si>
  <si>
    <t>Removes any 1 damage card (up to damage 7) from the target. Discard this Gift after its effect takes place.</t>
  </si>
  <si>
    <t>Brian Leblanc</t>
  </si>
  <si>
    <t>Kitalid the Deceiver</t>
  </si>
  <si>
    <t>Characters and allies whose Gnosis is greater than 2 but less than 8 can't attack Kitalid. They can, however, defend themselves if Kitalid attacks them.</t>
  </si>
  <si>
    <t>Kitalid the Deceiver (Crinos Form)</t>
  </si>
  <si>
    <t>Once in his Battle form, Kitalid can be attacked.</t>
  </si>
  <si>
    <t>Kithain Freehold</t>
  </si>
  <si>
    <t>The Fey will often aid Garou if their aims coincide. Faeries and changelings in the Hunting Grounds will join the pack which controls the Kithain Freehold as Allies at the end of any Combat Phase in which they are in play. If the pack loses control of the Freehold, the faeries return to the Hunting Grounds. Only 1 Kithain Freehold may be in play at any time.</t>
  </si>
  <si>
    <t>Klaital Stargazer</t>
  </si>
  <si>
    <t>Can use ANY Gaia Gifts of ANY Gnosis. Once per turn he can cancel any one Action card played by a Garou.</t>
  </si>
  <si>
    <t>While imbued with Klaital Stargazers, the Garou cannot participate in any pack actions.</t>
  </si>
  <si>
    <t>Old Ability:  Can Use ANY Gifts of ANY Gnosis. Once per turn he can make any 1 Garou forfeit any 1 action.</t>
  </si>
  <si>
    <t>Jamie Tokelsum</t>
  </si>
  <si>
    <t>Klaive</t>
  </si>
  <si>
    <t>Weapon. A character equipped with a Klaive loses 1 point of Gnosis for as long as she is so equipped.  All damaged done by the character who owns the Klaive is aggravated.</t>
  </si>
  <si>
    <t>Quinton hoover</t>
  </si>
  <si>
    <t>Kneecapper</t>
  </si>
  <si>
    <t>Your opponent acts at -1 Rage for the next round of combat.</t>
  </si>
  <si>
    <t>Knife Wind</t>
  </si>
  <si>
    <t>The user directs a harsh gust of arctic wind at any target, causing 1 damage. Place this card on the target for the purpose of recording damage.</t>
  </si>
  <si>
    <t>If a creature is killed with Knife Wind, its opponent in combat will get the Victory Points, even if it was not the Gift user. If used outside combat to kill a creature, no one gets any Victory Points.</t>
  </si>
  <si>
    <t>Kolya Blood-of-Iron</t>
  </si>
  <si>
    <t>During the Regeneration Phase, reveal the top 3 cards of your sept deck.  Place any Moots or Rites revealed in your hand and discard the rest.  Kolya dies if your Sept Deck is ever empty.</t>
  </si>
  <si>
    <t>He may use Philodox Gifts.</t>
  </si>
  <si>
    <t>Kolya Blood-of-Iron (Crinos Form)</t>
  </si>
  <si>
    <t>Lake Nasser Wallow</t>
  </si>
  <si>
    <t>The Caern lies beneath a deep artificial lake and is tied to a small Egyptian realm.  Rites and Gifts played by your pack may cross the Gauntlet.</t>
  </si>
  <si>
    <t>Katelyn Malmsten</t>
  </si>
  <si>
    <t>Lamurun</t>
  </si>
  <si>
    <t>Garou - Uktena - Philodox</t>
  </si>
  <si>
    <t>Lamurun can discard any card from his victory pile and draw any 1 card from his sept discard pile into his sept hand.</t>
  </si>
  <si>
    <t>He may only use his ability once per turn.</t>
  </si>
  <si>
    <t>Lamurun (Crinos Form)</t>
  </si>
  <si>
    <t>Lander's Nylon Stocking</t>
  </si>
  <si>
    <t>Bane Fetish - Constrained</t>
  </si>
  <si>
    <t>The character's frenzies cannot be canceled. Only 1 Lander's Stocking can be played per game.</t>
  </si>
  <si>
    <t>Lasombra Mafioso</t>
  </si>
  <si>
    <t>Pentex - Cults</t>
  </si>
  <si>
    <t>Vampire - Pentex</t>
  </si>
  <si>
    <t>Vampire. The Lasombra Mafioso can play Iliad Fomori and Black Spiral Dancer Gifts. Opponents may not use Firearms when fighting the Lasombra Mafioso.</t>
  </si>
  <si>
    <t>Horatiohellpop</t>
  </si>
  <si>
    <t>Latonia The Temptress</t>
  </si>
  <si>
    <t>Bane - Eater-of-Souls</t>
  </si>
  <si>
    <t>Latonia can force her opponents to discard their combat hand and redraw. This can be done once per combat, right before the actual combat begins.</t>
  </si>
  <si>
    <t>Latonia's ability occurs in the Beginning-of-Combat step of combat declaration. If attacking Prey, all players that may play for Prey discard and redraw their hands.</t>
  </si>
  <si>
    <t>Latonia The Temptress (Crinos Form)</t>
  </si>
  <si>
    <t>Laughs-at-Death</t>
  </si>
  <si>
    <t>Nuwisha - Ragabash</t>
  </si>
  <si>
    <t>When alpha, and in the Umbra, Laughs-at-Death must be challenged by those who wish to attack her. She has the option of declining. Laughs can use any Ragabash or Uktena Gifts. Laughs cannot frenzy.</t>
  </si>
  <si>
    <t>If Laughs is challenged by a creature whose challenges are unrefusable, she must accept the challenge.</t>
  </si>
  <si>
    <t>Laughs-at-Death (Crinos Form)</t>
  </si>
  <si>
    <t>Laughter of the Soul</t>
  </si>
  <si>
    <t>The target of this Gift may not take any actions.  Laughter of the Soul may not be played during combat.  Discard this Gift at the end of combat or when the target is attacked, whichever is sooner.</t>
  </si>
  <si>
    <t>Leadership Challenge</t>
  </si>
  <si>
    <t>Any pack with 2 or more Shadow Lords must choose to discard 1 of their 2 highest-Renown Shadow Lords. The discarded character is worth no victory points. Only 1 Leadership Challenge can be played per game.</t>
  </si>
  <si>
    <t>Leap of the Kangaroo</t>
  </si>
  <si>
    <t>The Gift user can join her pack in any Battlefield conflict. This character does not count toward the total Battlefield Renown. Also, no additional cards are drawn for this character. Discard this Gift after its effects take place.</t>
  </si>
  <si>
    <t>Leaping Rake</t>
  </si>
  <si>
    <t>Crinos form</t>
  </si>
  <si>
    <t xml:space="preserve">Crinos form only. Dodge all attacks against you this round. The creature playing Leaping Rake may not play a Combat Action next round. Leaping Rake may not be used with a Weapon. </t>
  </si>
  <si>
    <t>"And you thought I was going to parry. Fool!"</t>
  </si>
  <si>
    <t>Legal Chicanery</t>
  </si>
  <si>
    <t xml:space="preserve">Restricted. Any Wyrm character may play this card to remove any single Homid form victim or Gaia pack ally from play. The target is embroiled in frivolous lawsuits and passport problems. The target of this card is not worth any victory points and is placed in its owner's discard pile. </t>
  </si>
  <si>
    <t>Restricted. Chicanery affects Homid form Victims and Homid form Gaia Allies</t>
  </si>
  <si>
    <t>Legendary</t>
  </si>
  <si>
    <t>While defending, your character's lowest attribute (Rage, Gnosis, or Health) is increased by 2. This will not affect a character's change into Crinos form if her original Rage is reached. Your pack can only have one Realm in play.</t>
  </si>
  <si>
    <t>Legendary Leadership</t>
  </si>
  <si>
    <t>Play immediately after a successful moot vote. If a moot you played passed, your pack gains a number of victory points equal to that moot's Renown requirement.</t>
  </si>
  <si>
    <t>Leila the Veil-Shredder</t>
  </si>
  <si>
    <t>Leila&amp;#8217;s upbringing has made her both strong and flawed. She may ignore requirements on Action cards. Actions and Combat Actions she plays may never be cancelled. She will never play Breed Gifts.</t>
  </si>
  <si>
    <t>Leila the Veil-Shredder (Crinos Form)</t>
  </si>
  <si>
    <t>Lend a Hand</t>
  </si>
  <si>
    <t>Play this card during any combat that doesn't involve any of your characters. The character playing Lend A Hand joins the combat on the defender's side for one round. If the attacker frenzies, however, your character must remain in the fight until the frenzy ends or you play an escape card. Any kills made belong to the pack you are assisting.</t>
  </si>
  <si>
    <t>Lesser Banishment</t>
  </si>
  <si>
    <t>The user cancels any 1 Gift that requires Gnosis 5 or less. Remove the target Gift from play. Discard this Gift after its effect takes place.</t>
  </si>
  <si>
    <t>Leukippes</t>
  </si>
  <si>
    <t>Play combat cards at +3 Rage against male characters and Wyrm creatures. Her pack's frenzies cannot be cancelled. +3 Health.</t>
  </si>
  <si>
    <t>Will not take any actions if a male character is in her pack.</t>
  </si>
  <si>
    <t>Liberal Pop Singer</t>
  </si>
  <si>
    <t>The Liberal Pop Singer counteracts the effects of 1 Mass Pollution Card while he is in play.</t>
  </si>
  <si>
    <t>Lion's Pelt</t>
  </si>
  <si>
    <t>The character can decline ANY attack or challenge - even those which cannot normally be declined. If a character is equipped with the Lion's Pelt for more than 2 consecutive turns, discard the Pelt and move the character into the Hunting Grounds as an enemy.</t>
  </si>
  <si>
    <t>Little Petey</t>
  </si>
  <si>
    <t>Little Petey cannot use any Gifts.</t>
  </si>
  <si>
    <t>Little Petey (Crinos Form)</t>
  </si>
  <si>
    <t>Lodge of the Silver Record</t>
  </si>
  <si>
    <t>While this Territory is in play, you may place one moot directly into your Victory Pile from your hand each turn during the Moot Phase, where it is worth 1 VP.</t>
  </si>
  <si>
    <t>Lone Wolf Circles</t>
  </si>
  <si>
    <t>Garou - Red Talons - Philodox</t>
  </si>
  <si>
    <t>After cards are revealed in the first round of combat, Lone may choose to cancel his combat action and dodge any one combat action played against him. He may not participate in Pack Actions.</t>
  </si>
  <si>
    <t>Lone Wolf Lupo</t>
  </si>
  <si>
    <t>You may search through your deck as often as you wish and equip Lone Wolf with any non-fetish Equipment which then cannot be disarmed or destroyed. All Glass Walkers will vote as Lupo does in moots.</t>
  </si>
  <si>
    <t>Lupus characters play combat cards at +2 Rage against Lone Wolf Lupo.</t>
  </si>
  <si>
    <t>Kevin Murphy</t>
  </si>
  <si>
    <t>Longtooth Soulkiller</t>
  </si>
  <si>
    <t>Garou - Black Spiral Dancer - Galliard</t>
  </si>
  <si>
    <t>Longtooth can use 7th Generation Gifts as well as his normal ones.</t>
  </si>
  <si>
    <t>Longwalker's Glade</t>
  </si>
  <si>
    <t>Many Garou seek out Longwalker's Glade for the peace and tranquility it offers. The pack controlling Longwalker's Glade may recruit any spirit Allies, regardless of that Ally's requirements. The pack may not recruit spirit allies that are only Wyrm Allies. Only 1 Longwalker's Glade may be in play at any time.</t>
  </si>
  <si>
    <t>Lord Albrecht</t>
  </si>
  <si>
    <t>Any Wyrm creature of Renown value 4 or greater that are killed by Albrecht or in pack combat involving Albrecht are worth +1 Renown for victory points.</t>
  </si>
  <si>
    <t>Joshua gabriel Timbrook</t>
  </si>
  <si>
    <t>Lord Albrecht (Crinos Form)</t>
  </si>
  <si>
    <t>Lord of the Battlefield</t>
  </si>
  <si>
    <t>Beast-of-War - Black spiral Dancer</t>
  </si>
  <si>
    <t>The Gift user can reduce the number of combat cards drawn by an opposing player in a Battlefield by 1. This Gift is permanent until canceled.</t>
  </si>
  <si>
    <t>Lord of the Jungle</t>
  </si>
  <si>
    <t>Bastet - Uktena - Black Fury</t>
  </si>
  <si>
    <t>The Gift user can attack any character or ally in play immediately but will not interrupt a combat that has already taken place (like a Sneak Attack). This does not count as an alpha action. Discard this Gift upon use.</t>
  </si>
  <si>
    <t>Lord of the Realm</t>
  </si>
  <si>
    <t>The user can remove any and all characters from the Umbra (at the Gift user's discretion), forcing them into the physical world. Discard this Gift after its effect takes place.</t>
  </si>
  <si>
    <t>Lorenz Winkler</t>
  </si>
  <si>
    <t>Lorenz can remove any 1 damage card from any 1 member of his pack (including himself) during each Regeneration Phase.</t>
  </si>
  <si>
    <t>Lost Calling</t>
  </si>
  <si>
    <t>The Wendigo have lost their focus. Wendigo cannot frenzy for the remainder of the game.</t>
  </si>
  <si>
    <t>Lost Cub</t>
  </si>
  <si>
    <t>If the Lost Cub survives for 2 turns in the Hunting Grounds, he becomes an ally of a Gaia pack. If there is more than 1 Gaia pack in play the Lost Cub will join the pack with the lowest remaining Renown. The Lost Cub is considered to be in Lupus form.</t>
  </si>
  <si>
    <t>Lost in the Jungle</t>
  </si>
  <si>
    <t>Play after alphas are chosen, but before any alpha actions occur. Select 1 alpha - that alpha may not take his alpha action this turn.</t>
  </si>
  <si>
    <t>Lost Map</t>
  </si>
  <si>
    <t>The character can act as defending alpha for ANY Battlefield in play.</t>
  </si>
  <si>
    <t>Lotus</t>
  </si>
  <si>
    <t>Garou - Black Spiral Dancer - Philodox - Eater-of-Souls</t>
  </si>
  <si>
    <t>Lotus is slightly inbred; she cannot frenzy.</t>
  </si>
  <si>
    <t>Low Blow</t>
  </si>
  <si>
    <t xml:space="preserve">You fight no holds barred, and aren't afraid of hitting below the belt. If Low Blow is blocked or dodged, the target of Low Blow immediately enters a full frenzy. </t>
  </si>
  <si>
    <t>"I'll. Get. You. For. That."</t>
  </si>
  <si>
    <t>Lucky Blow</t>
  </si>
  <si>
    <t>Your opponent takes a turn for the worse.</t>
  </si>
  <si>
    <t>Lunar Eclipse</t>
  </si>
  <si>
    <t>Remove any 1 Lunar Phase from play. No Lunar Phase may be played while Lunar Eclipse is in play. Remove all auspice Gifts in play. No auspice Gifts may be played while Lunar Eclipse is in play. Discard Lunar Eclipse after the next Redraw Phase.</t>
  </si>
  <si>
    <t>This prevents Gifts from being played using Auspice requirments. If played through some other requirement, even if it lists an Auspice as a possible user, it will not prevent the Gift being played, nor cancel it.</t>
  </si>
  <si>
    <t>Luna's Armor</t>
  </si>
  <si>
    <t>Children of Gaia - Shadow Lords - Silver Fangs</t>
  </si>
  <si>
    <t>The user of this Gift gains 2 Health. This Gift lasts until canceled.</t>
  </si>
  <si>
    <t>Luna's Links</t>
  </si>
  <si>
    <t>This delicate necklace, forged from an unknown metal, allows the Garou to use Gifts from any auspice.</t>
  </si>
  <si>
    <t>Machete</t>
  </si>
  <si>
    <t>Weapon. Only usable in Homid form. The equipped character plays Combat Actions at +1 Rage.</t>
  </si>
  <si>
    <t>Mad Scientist</t>
  </si>
  <si>
    <t>You may discard the Mad Scientist to bring any 1 enemy of 8 or less Renown from the Hunting Grounds into your pack as an ally.  The Mad Scientist can use Odyssey Gifts.</t>
  </si>
  <si>
    <t>Mage of the Celestial Chorus</t>
  </si>
  <si>
    <t>The mage can use ANY Gifts. Being in the business of saving lives, the Mage will remove the lowest Renown victim from play at the end of any turn the Mage is in play. The Mage will never remove herself from play.</t>
  </si>
  <si>
    <t>If there is more than one Mage of the celestial Chorus in play, they will not remove each other.</t>
  </si>
  <si>
    <t>Mage's Talisman</t>
  </si>
  <si>
    <t>Fetish - Bane Fetish</t>
  </si>
  <si>
    <t>The Mage's Talisman allows its user to use any Gifts, whether of Gaia or the Wyrm (the character must still meet the Gnosis requirements of the Gift in Question).</t>
  </si>
  <si>
    <t>Mail Man</t>
  </si>
  <si>
    <t>Lupus characters play Combat Actions against the Mail Man at +1 Rage.</t>
  </si>
  <si>
    <t>Maim</t>
  </si>
  <si>
    <t>An attacking character who has been maimed may not withdraw from a combat until the damage from this wound is healed. He can, however, still yield a Battlefield.</t>
  </si>
  <si>
    <t>Malfeas</t>
  </si>
  <si>
    <t>Wyrm - Umbra</t>
  </si>
  <si>
    <t>While defending, Wyrm characters must receive 1 additional damage card above and beyond the killing blow before they will actually die. Your pack can only have 1 Realm in play.</t>
  </si>
  <si>
    <t>Ted Naifeh</t>
  </si>
  <si>
    <t>Mamu</t>
  </si>
  <si>
    <t>When Mamu is killed, he immediately frenzies, but draws only 3 additional combat cards for the death frenzy.  Combat continues as Mamu tries to take his killers with him to the grave.</t>
  </si>
  <si>
    <t>Mamu (Crinos Form)</t>
  </si>
  <si>
    <t>Man in Black</t>
  </si>
  <si>
    <t>The Man in Black can use Theurge and Black Spiral Dancer Gifts.  He may use Kailindo Combat Actions.</t>
  </si>
  <si>
    <t>Mangle</t>
  </si>
  <si>
    <t>Crinos form - Not bluffed</t>
  </si>
  <si>
    <t>Combat Restricted. Crinos form only. Cannot be bluffed. The creature wounded by Mangle may take no actions for the next two rounds of this combat. The wounded creature may take no actions other than play Combat Actions until the end of the phase.</t>
  </si>
  <si>
    <t>&lt;textold&gt;Only usable in Crinos form. The victim of this card may take no actions (other than regenerate), including combat actions, until this wound is healed. Mangle can not be bluffed.&lt;/textold&gt;</t>
  </si>
  <si>
    <t>Manling Pendant</t>
  </si>
  <si>
    <t>The bearer of the Manling Pendant carries a reminder of man's injustice to womankind. She may discard the Pendant in a combat with a male opponent and immediately enter frenzy. This frenzy may not be canceled, nor may it be prevented by any circumstance (like a New Moon). The frenzy ends normally.</t>
  </si>
  <si>
    <t>Mantis Form</t>
  </si>
  <si>
    <t>Kailindo. If the character using Mantis Form is not in Crinos form when this Combat Action is played, he enters Crinos form this combat round. Use the character's Crinos form Rage to determine whether or not Mantis Form is a bluff.</t>
  </si>
  <si>
    <t>Can be played by creatures that can't change to Crinos form. They simply don't shapeshift.</t>
  </si>
  <si>
    <t>Mantle Of El Dorado</t>
  </si>
  <si>
    <t>When equipped by a character, her pack may draw 3 additional sept cards during the Equip/Ally Phase. The Mantle may not be used on the turn it is brought into play. Only 1 Mantle of El Dorado can be in play at a time.</t>
  </si>
  <si>
    <t>Marauder</t>
  </si>
  <si>
    <t>Mage. Unique. The Marauder can use any Gifts. While the Marauder is in combat, players not involved in the combat may play Gifts out of their discard pile for the Marauder as if they were in their sept hand.  Gifts played from a discard pile are removed from the game.</t>
  </si>
  <si>
    <t>Margrave Konietzko</t>
  </si>
  <si>
    <t>The Margrave does not take kindly to those who oppose him. If a Moot he calls fails, he may take an additional alpha action during the next Combat Phase. Rivalry: Lord/King Albrecht.</t>
  </si>
  <si>
    <t>Margrave Konietzko (Crinos Form)</t>
  </si>
  <si>
    <t>Mari Cabrah</t>
  </si>
  <si>
    <t>Mari has +1 Rage when she is on the attacking side of a combat.</t>
  </si>
  <si>
    <t>Mari Cabrah (Crinos Form)</t>
  </si>
  <si>
    <t>Mari Cabrah 2</t>
  </si>
  <si>
    <t>Hardened by her struggles against the Wyrm, Mari has learned much during the days of the imminent Apocalypse. She gains +2 Rage when on the attacking side of a combat.</t>
  </si>
  <si>
    <t>Mari Cabrah 2 (Crinos Form)</t>
  </si>
  <si>
    <t>Markhat</t>
  </si>
  <si>
    <t>Markat will not under any circumstances join a pack with Get of Fenris, Shadow Lords, or Silver Fangs.</t>
  </si>
  <si>
    <t>Markhat (Crinos Form)</t>
  </si>
  <si>
    <t>Markus Rage-Like-Fire</t>
  </si>
  <si>
    <t>Markus preaches against senseless and vain attacks on the Wyrm. Once per game, he may call a Renown 9 Moot which, if passed, will remove any single card from any Gaia pack's victory pile.</t>
  </si>
  <si>
    <t>Markus Rage-Like-Fire (Crinos Form)</t>
  </si>
  <si>
    <t>Martyr's Quest</t>
  </si>
  <si>
    <t>Play when 1 of your characters dies while killing an opponent of greater Renown. You gain 1 victory point.</t>
  </si>
  <si>
    <t>Mass Pollution</t>
  </si>
  <si>
    <t>All Wyrm characters gain 1 Gnosis. Non-Wyrm characters (those weak servants of Gaia) lose 1 Gnosis.</t>
  </si>
  <si>
    <t>Massive Wound</t>
  </si>
  <si>
    <t>Usually only one combatant walks away from a Massive Wound - the one who dealt it.</t>
  </si>
  <si>
    <t>William o'Connor</t>
  </si>
  <si>
    <t>Master of the Pack</t>
  </si>
  <si>
    <t>Silver Fangs - Simba</t>
  </si>
  <si>
    <t>Restricted. Play as this creature attacks an Enemy. The Garou are called to fulfill their sacred duty as Gaia's Warriors. The Gift user recruits one Garou in play for each point of Renown that he has. They form a temporary pack with the Gift user and join in the attack, even if they could not normally be in a pack together. Draw 2 combat cards. This Gift lasts until the end of the combat.</t>
  </si>
  <si>
    <t>&lt;textold&gt;The user of this Gift forms a temporary pack for 1 turn. He may recruit 1 Garou in play for each point of Renown that he has. The pack may then act against 1 enemy in the Hunting Grounds. The player draws 2 additional combat cards. The Silver Fangs leading the pack accumulates any victory points that the pack acquires. A player may only play 1 Master of the Pack per game. Discard this Gift after its effect takes place.&lt;/textold&gt;</t>
  </si>
  <si>
    <t>Matfei Past-Glory</t>
  </si>
  <si>
    <t>Metis - Silver Fangs - Garou - Ahroun</t>
  </si>
  <si>
    <t xml:space="preserve">Matfei cannot gain Gnosis, step sideways, or recruit spirit Allies. </t>
  </si>
  <si>
    <t>"INBRED!? Are you calling me INBRED!? I'll show you! RAAAAAARG!"</t>
  </si>
  <si>
    <t>Matthew Bradbury</t>
  </si>
  <si>
    <t>Matriarch Mourning</t>
  </si>
  <si>
    <t>The Black Furies have lost 1 of their elders. All Black Furies can take no actions for the next 2 turns, though they may defend themselves if attacked. Only 1 Matriarch Mourning may be played per game.</t>
  </si>
  <si>
    <t>Maxmillian</t>
  </si>
  <si>
    <t>Human - Cults - 7th Generation - Beast-of-War - Warrior Caste</t>
  </si>
  <si>
    <t>Max may begin the game armed with either a 9mm Semi-Auto Pistol or a Flak Jacket.</t>
  </si>
  <si>
    <t>Meat Puppet</t>
  </si>
  <si>
    <t>A Meat Puppet can pack attack or defend (at the controlling player's option) with any other Meat Puppets in the game.  The player controlling the Meat Puppet initially involved in the combat will get the victory points for any kills made.</t>
  </si>
  <si>
    <t>Medicine Bag</t>
  </si>
  <si>
    <t>The bearer of the Medicine Bag will immediately heal a damage-dealing Combat Action the instant that Combat Action is played. The Medicine Bag will only heal a wound that would kill the bearer and it is discarded afterward. This must be used to heal a fatal wound, and will heal Aggravated Damage.</t>
  </si>
  <si>
    <t>ERRATA: rather than healing a killing blow, Medicine Bag will block all damage from one killing blow. Unblockable items cannot be blocked by Medicine Bag.</t>
  </si>
  <si>
    <t>Melody Truthsinger</t>
  </si>
  <si>
    <t>Garou - Children of Gaia - Philodox</t>
  </si>
  <si>
    <t>Esteemed by many young Garou, Melody's rational nature has earned her numerous friends. Once per game, Melody may cause all Garou of her Renown and lower to vote as she does for 1 Moot Phase.</t>
  </si>
  <si>
    <t>If more than one Melody is in play, the first one to use her ability will force the other Melody's to vote as she wants.</t>
  </si>
  <si>
    <t>Melody Truthsinger (Crinos Form)</t>
  </si>
  <si>
    <t>Memory Ribbon</t>
  </si>
  <si>
    <t>A character wearing a Memory Ribbon cannot frenzy. Opponents facing him in combat also cannot frenzy.</t>
  </si>
  <si>
    <t>Opponents may not frenzy, but the user's packmates may frenzy.</t>
  </si>
  <si>
    <t>Merciful Blow</t>
  </si>
  <si>
    <t>The user cuffs any 1 opponent she is in combat with. This is played as an attack. It does no damage, but removes the victim from the current combat. This Gift will fail if the victim has a higher Rage than the user.</t>
  </si>
  <si>
    <t>This is played in place of a combat action. It has no Rage or damage stat. It may not be blocked of dodged. It resolves at the speed of the creature that played it, so a Fast Striking effect may damage before Merciful Blow can remove the creature from combat.</t>
  </si>
  <si>
    <t>Messenger's Fortitude</t>
  </si>
  <si>
    <t>The user outruns his opponent(s) before combat begins. The character acts at -1 Renown until he engages in combat with at least 1 of the attackers from whom he escaped. Discard this Gift after its effect takes place.</t>
  </si>
  <si>
    <t>Metis Scapegoat</t>
  </si>
  <si>
    <t>Garou - Ronin - Metis</t>
  </si>
  <si>
    <t xml:space="preserve">Counts as a Ronin Garou. The Metis Scapegoat is considered to be in Crinos form. It can use Metis and Ahroun Gifts. </t>
  </si>
  <si>
    <t>"It's not my fault my parents broke the Litany. Why should I be punished for it?"</t>
  </si>
  <si>
    <t>Kimberley LeCrone</t>
  </si>
  <si>
    <t>Michael the Lost</t>
  </si>
  <si>
    <t>Michael may start the game equipped with one piece of non-Unique, non-Restricted Equipment. Michael may not start with a piece of Equipment he could not ordinarily equip.</t>
  </si>
  <si>
    <t>“Where'd everyone go?"</t>
  </si>
  <si>
    <t>Might of Thor</t>
  </si>
  <si>
    <t>The user of this Gift gains 2 Rage in Crinos form. This Gift lasts until canceled.</t>
  </si>
  <si>
    <t>Miles Kent</t>
  </si>
  <si>
    <t>Human - Cults - 7th Generation - Eater-of-Souls - Government Caste</t>
  </si>
  <si>
    <t>Miles' alpha can decline any attacks if she has killed a victim in the Hunting Grounds during the current turn.</t>
  </si>
  <si>
    <t>Mimi Stone</t>
  </si>
  <si>
    <t>The spirit bound into this fetish warns its owner of impending danger so he is never caught unawares.  All combat actions lose the Fast Striking keyword while this fetish's user is involved in the combat.</t>
  </si>
  <si>
    <t>Mindspeak</t>
  </si>
  <si>
    <t>The user communicates telepathically with 1 other member of her pack. The user and her packmate may join in pack attacks or defenses for the remainder of the turn. Draw 1 additional combat card if these characters enter combat. Discard this Gift after its effect takes place.</t>
  </si>
  <si>
    <t>Michelle Prahler</t>
  </si>
  <si>
    <t>Misfit Fomori</t>
  </si>
  <si>
    <t>Experiments gone horribly wrong, most of these things are destined for the gas chambers. However, some still get appropriated by executives when they have to reinforce the Amazon front during a budget crunch.</t>
  </si>
  <si>
    <t>Mists of Vengeance</t>
  </si>
  <si>
    <t>Get of Fenris - Shadow Lords - Wendigo</t>
  </si>
  <si>
    <t>The Gift user may immediately enter combat with any Character(s) who has killed a packmate during the current turn. Mists of Vengeance will not interrupt a combat in progress. Discard this Gift after its effects take place.</t>
  </si>
  <si>
    <t>Mizrait</t>
  </si>
  <si>
    <t>Mizrait may, as his alpha action, force another alpha to declare their alpha action against a target of Mizrait's choice. He may only do this if the alpha in Question has not yet taken her alpha action.</t>
  </si>
  <si>
    <t>If there are multiple copies of the same creature in play, Mizrait selects a specific one as the target. If the creature is killed before the targetted Alpha takes his action, that Alpha takes no action this turn. It will not attack a different creature sharing the same name.</t>
  </si>
  <si>
    <t>Mizrait (Crinos Form)</t>
  </si>
  <si>
    <t>Mnesis Dreams</t>
  </si>
  <si>
    <t>Play on a Mokolé Character during the Umbra Phase.  If it takes no damage for 2 full turns, shuffle a card from your sept discard into your sept deck and place this Quest in your Victory Pile where it is worth 2 Victory Points.</t>
  </si>
  <si>
    <t>MockMaw</t>
  </si>
  <si>
    <t>Mockmaw allows you to add 1 to your maximum sept hand size for every kill he makes.</t>
  </si>
  <si>
    <t>If the character channeling Mockmaw is ever killed, you must discard your entire sept hand. Your sept hand will also revert to a maximum hand size of 5.</t>
  </si>
  <si>
    <t>Whenever the creature channelling Mockmaw kills a creature, permanently increase its pack's sept hand size by 1. This increase does not end if Mockmaw is returned to your hand. Clarification: Mockmaw's weakness does not apply if Mockmaw is returned to your hand.</t>
  </si>
  <si>
    <t>Derrick Gross</t>
  </si>
  <si>
    <t>Mockmaw's Battle Axe</t>
  </si>
  <si>
    <t>Bane Fetish - Weapon - Constrained</t>
  </si>
  <si>
    <t>Weapon. The character draws 1 additional combat card when defending in combat. Only 1 Mockmaw's Battle Axe can be played per game.</t>
  </si>
  <si>
    <t>Modi Votishal</t>
  </si>
  <si>
    <t>Garou - Silver Fangs - Galliard - Silver Pack</t>
  </si>
  <si>
    <t>Silver Pack. If Modi uses a Gift that affects himself, that Gift may never be canceled.</t>
  </si>
  <si>
    <t>Mokole Hide</t>
  </si>
  <si>
    <t>The owner of this fetish gains +2 Health.  A character cannot have more than 1 Mokolé Hide at a time.</t>
  </si>
  <si>
    <t>Monsoon</t>
  </si>
  <si>
    <t>For the current turn, every character in play is considered +2 Renown for the purposes of joining Battlefields and pack actions.</t>
  </si>
  <si>
    <t>Monster Joe's Truck-n-Tow</t>
  </si>
  <si>
    <t>Monster Joe's is a veritable fount of black-market goods. The pack that controls Monster Joe's may, during the Equip/Ally Phase, search through their deck for any single piece of non-Fetish Equipment. The sept deck must be reshuffled after this is done. Only one Monster Joe's Truck-n-Tow may be in play at any time.</t>
  </si>
  <si>
    <t>Place the piece of Equipment you searched for in your hand.</t>
  </si>
  <si>
    <t>Moon Bridge Assault</t>
  </si>
  <si>
    <t>Galliard - Silent Striders</t>
  </si>
  <si>
    <t>The character can "sneak attack" any other character or ally in play, providing they and their target both have Caerns. This sneak attack can also cross the Gauntlet, allowing a physical character to attack an Umbral one. This attack can be played at any time and is not considered an alpha action. This Gift is discarded after its effect takes place.</t>
  </si>
  <si>
    <t>This Gift crosses the Gauntlet. The attacker temporarily steps sideways to be in the same world as the target of the attack (ignore the gauntlet). If the attacker is alive at the end of combat, return it to the world it started in.</t>
  </si>
  <si>
    <t>Moon Bridge Attack</t>
  </si>
  <si>
    <t>A character with a caern can use a Moon Bridge to immediately attack any character or ally in play whose pack also owns a caern.</t>
  </si>
  <si>
    <t>Moon Bridge Escape</t>
  </si>
  <si>
    <t>Ragabash - Silent Striders</t>
  </si>
  <si>
    <t>The Gift user gives any 1 willing character or pack passage over a Moon Bridge. Characters are immediately removed from play until the next Redraw Phase. Discard this Gift after its effect takes place.</t>
  </si>
  <si>
    <t>This immediately ends any combat the Character(s) was in.</t>
  </si>
  <si>
    <t>Moon Sign</t>
  </si>
  <si>
    <t>A character equipped with this fetish can force any 1 Garou to revert to her breed form.  The Moon Sign is played in place of a combat card during a combat round.  Discard the Moon Sign after use.</t>
  </si>
  <si>
    <t>Moon Sisters Cult</t>
  </si>
  <si>
    <t>The Moon Sisters are a chapter of the Sisterhood, one of the camps of the Black Furies. While they are in play, no Territory that their pack controls may be attacked. They may use Black Furies Gifts.</t>
  </si>
  <si>
    <t>Morgan</t>
  </si>
  <si>
    <t>Rokea - Beast-of-War</t>
  </si>
  <si>
    <t>Corrupted by greed and powerlust, this wereshark now serves the Wyrm. When in combat, Morgan may enter a frenzy during any round in which he and his opponent both took 3 or more points of damage.</t>
  </si>
  <si>
    <t>If Morgan's special ability is triggered by damage that would kill him, he still frenzies.</t>
  </si>
  <si>
    <t>Morgan (Crinos Form)</t>
  </si>
  <si>
    <t>Morgan the Unworthy</t>
  </si>
  <si>
    <t>Born mad as a hatter, Morgan has embraced the half moon of his birth sign.  Every time Morgan uses a Gift or Rite decide randomly whether it works or is discarded (equal chance for each).</t>
  </si>
  <si>
    <t>Morihei High-Mountain</t>
  </si>
  <si>
    <t>Garou - Stargazers - Galliard - Kailindo</t>
  </si>
  <si>
    <t>Kailindo.</t>
  </si>
  <si>
    <t>Morihei High-Mountain (Crinos Form)</t>
  </si>
  <si>
    <t>Morozhki</t>
  </si>
  <si>
    <t>These frost spirits are often Wyrm-tainted. If the Morozhki is attacked in the physical world, combat cards played on its behalf are aggravated.</t>
  </si>
  <si>
    <t>Mother Larissa</t>
  </si>
  <si>
    <t>Garou - Bone Gnawer - Theurge</t>
  </si>
  <si>
    <t>Larissa is a resourceful old biddy.  You may draw 2 extra combat cards whenever she is the target of an attack.  Discard or redraw to your normal combat hand size after combat.</t>
  </si>
  <si>
    <t>Mother Larissa (Crinos Form)</t>
  </si>
  <si>
    <t>Mother's Touch</t>
  </si>
  <si>
    <t>Theurge - Children of Gaia</t>
  </si>
  <si>
    <t>This Gift heals the lowest damage card from the target, up to a damage 4 card. This Gift will heal aggravated damage. Discard this Gift after its effect takes place.</t>
  </si>
  <si>
    <t>Movie Star</t>
  </si>
  <si>
    <t>Heavily guarded, the Movie Star's bodyguards allow up to 3 Combat Actions to be played on her behalf.</t>
  </si>
  <si>
    <t>Mr. Iguana</t>
  </si>
  <si>
    <t>Iliad - Fomori - Pentex - Eater-of-Souls</t>
  </si>
  <si>
    <t>Mr. Iguana handles many of Pentex's "special" projects.</t>
  </si>
  <si>
    <t>Mr. Iguana (Crinos Form)</t>
  </si>
  <si>
    <t>Mtupeni</t>
  </si>
  <si>
    <t>Ajaba - Ahroun - Hyaena</t>
  </si>
  <si>
    <t>Mtupeni is a terrible bully and acts at +2 Rage if she is facing a creature in combat with Renown 1 or less.</t>
  </si>
  <si>
    <t>Mtupeni (Crinos Form)</t>
  </si>
  <si>
    <t>Mugshot</t>
  </si>
  <si>
    <t>Beast-of-War. Mugshot is a walking mound of muscle... with an itty-bitty brain. He may not vote in Board Meetings.</t>
  </si>
  <si>
    <t>Mugshot (Crinos Form)</t>
  </si>
  <si>
    <t>Murgatroyd</t>
  </si>
  <si>
    <t>Defiler. Murgatroyd has the cash and connections to overcome any setbacks to her Congo operation.  Once per turn you may shuffle a Resource or Ally from your sept discards into your sept deck.</t>
  </si>
  <si>
    <t>Nacho Snax</t>
  </si>
  <si>
    <t>Discard any single Garbage Food Poisoning in play.</t>
  </si>
  <si>
    <t>Nadia Wyrmfoe</t>
  </si>
  <si>
    <t>Garou - Shadow Lords - Galliard</t>
  </si>
  <si>
    <t>Nadia cannot bind a Bane spirit.</t>
  </si>
  <si>
    <t>Nadia Wyrmfoe (Crinos Form)</t>
  </si>
  <si>
    <t>Nameless Cannon Fodder</t>
  </si>
  <si>
    <t>Garou. Black Spiral Dancer. You may have up to 5 copies of Nameless Cannon Fodder in your deck.</t>
  </si>
  <si>
    <t>Naomi</t>
  </si>
  <si>
    <t>At the controlling player's option, Naomi can begin any game in the Umbra. Naomi cannot be in a pack with any other Uktena.</t>
  </si>
  <si>
    <t>Naomi (Crinos Form)</t>
  </si>
  <si>
    <t>Natasha Moon Chaser</t>
  </si>
  <si>
    <t>Once per game, a player can speak the name Baba Yaga and Natasha will forfeit a declared attack in paranoid pursuit of the Hag.</t>
  </si>
  <si>
    <t>Natasha's owner may use Baba Yaga to cancel one of Natasha's attacks.</t>
  </si>
  <si>
    <t>Natasha Moon Chaser (Crinos Form)</t>
  </si>
  <si>
    <t>National Park</t>
  </si>
  <si>
    <t>Metis - Lupus</t>
  </si>
  <si>
    <t>The National Park is a valuable resource, as it is one of the ever-dwindling regions of Gaia's presence. Members of a pack controlling the National Park gain +1 Gnosis.</t>
  </si>
  <si>
    <t>Wyrm packs may use this Territory.</t>
  </si>
  <si>
    <t>Naturae Boon</t>
  </si>
  <si>
    <t>Naturae Boon reduces the Gnosis cost of any Gifts the owner uses by 2.</t>
  </si>
  <si>
    <t>Neighborhood Watch Group</t>
  </si>
  <si>
    <t>No victims other than the Watch Group can be attacked until the Watch Group (or Groups) is destroyed.</t>
  </si>
  <si>
    <t>Nemesis</t>
  </si>
  <si>
    <t>Select two characters from different packs. These characters now have a Rivalry.</t>
  </si>
  <si>
    <t>This creates a rivalry between 2 specific Characters, not all Characters of the same name. If a Character is somehow temporarily removed from his pack and joins another one, Nemesis may be played while he is in the other pack. When he returns to his original pack, one of the Character's with Rivalry must be discarded.</t>
  </si>
  <si>
    <t>Nephthys Mu'at</t>
  </si>
  <si>
    <t>Garou - Silent Striders - Galliard</t>
  </si>
  <si>
    <t>Nepthys knows Garou society.  She allows you to inspect either side of any Garou character card in play.</t>
  </si>
  <si>
    <t>D. Alexander Gregory</t>
  </si>
  <si>
    <t>Nephthys Mu'at (Crinos Form)</t>
  </si>
  <si>
    <t>Nerve Agent</t>
  </si>
  <si>
    <t>Play on 1 target in combat with the equipped character. That target is removed from combat for 1 round. Discard Nerve Agent upon use.</t>
  </si>
  <si>
    <t>Nerve Cluster</t>
  </si>
  <si>
    <t>Kailindo. A vital nerve is struck. For the rest of the combat, the victim of a Nerve Cluster is considered to have a Rage of 1 when playing Combat Actions.</t>
  </si>
  <si>
    <t>New Moon</t>
  </si>
  <si>
    <t>Play at the beginning of any turn or to cancel and supersede any Crescent Moon just played. No one may frenzy and all Ragabash gain 1 Gnosis while New Moon is in effect. Discard this card when a new Lunar Phase is played.</t>
  </si>
  <si>
    <t>Errata: New Moon prevents Garou, Fera, Banes and Vampires from frenzying. It does not prevent Fomori from frenzying (unless they are also Garou/Fera).</t>
  </si>
  <si>
    <t>Newspaper Vendor</t>
  </si>
  <si>
    <t>They seem so unassuming, but can be quite vicious if threatened.</t>
  </si>
  <si>
    <t>Nexus Crawler</t>
  </si>
  <si>
    <t>Spirit - Bane</t>
  </si>
  <si>
    <t>Nexus Crawlers bend reality and are one of the Garou's greatest foes in the Umbra. When fighting a Nexus Crawler, characters play their combat cards randomly. Although it is a Wyrm spirit, the Nexus Crawler cannot be bound.</t>
  </si>
  <si>
    <t>You may play combat events at the start of combat as normal. After that point, you play all cards randomly, and thus may not choose to play combat events. See the rules for a longer explanation of how Random Play of combat actions works.</t>
  </si>
  <si>
    <t>Niagara Protectorate</t>
  </si>
  <si>
    <t>Fianna - Uktena - Wendigo</t>
  </si>
  <si>
    <t>Unique. Opponents may not bluff in any combats involving your pack.</t>
  </si>
  <si>
    <t>Kim Taylor</t>
  </si>
  <si>
    <t>Night terror</t>
  </si>
  <si>
    <t>The Gift user may force any 1 pack to skip its next Redraw Phase. Discard this Gift once its effects have taken place.</t>
  </si>
  <si>
    <t>Nightmare Coin</t>
  </si>
  <si>
    <t>Once equipped, a character can discard this item as a Combat Event to immediately end any one combat in which she is involved.</t>
  </si>
  <si>
    <t>Nightmaster</t>
  </si>
  <si>
    <t>Any characters who fight the Nightmaster and retreat or escape will lose their highest Gnosis fetish (if any). Place all lost fetishes under the Nightmaster. A character who kills the Nightmaster will get all of the fetishes for the duration of the game. The Nightmaster exists only in the Umbra and can use any Theurge or Shadow Lords Gifts.</t>
  </si>
  <si>
    <t>Despite being in the Umbra, he is not a spirit. He is a Garou. Unique.</t>
  </si>
  <si>
    <t>Njoki Scarface</t>
  </si>
  <si>
    <t>Njoki must take one additional damage card beyond that normally required to kill her before she will die.  She may not play Combat Actions unless she is wounded.</t>
  </si>
  <si>
    <t>Njoki Scarface (Crinos Form)</t>
  </si>
  <si>
    <t>No Escape</t>
  </si>
  <si>
    <t>Play when attacker announces that he will not continue combat. Your defending Garou has trapped him, and combat will continue until you choose to end it.</t>
  </si>
  <si>
    <t>Noble Sacrifice</t>
  </si>
  <si>
    <t>Play when a creature this one is Loyal to takes a wound that would kill it. This creature takes the wound instead. If the creature saved in this manner was NOT part of your pack, place this card in your Victory Pile where it is worth 2 Victory Points. Combat continues with this creature; the opposing creature redraws his combat hand before continuing the combat.</t>
  </si>
  <si>
    <t>Nocturna</t>
  </si>
  <si>
    <t>This Bane spirit attacks humans as they sleep, corrupting their dreams. At the end of each Combat Phase, the Nocturna will corrupt one Kinfolk ally in play (decide randomly if there is more than one Kinfolk ally). The Kinfolk is then moved to the Hunting Grounds and becomes an enemy.</t>
  </si>
  <si>
    <t>No'iri'n Ni' Dhonaill</t>
  </si>
  <si>
    <t>Garou - Fianna - Ahroun</t>
  </si>
  <si>
    <t>: Lupus</t>
  </si>
  <si>
    <t>No'iri'n can use Lupus Gifts as well as Homid.</t>
  </si>
  <si>
    <t>No'iri'n Ni' Dhonaill (Crinos Form)</t>
  </si>
  <si>
    <t>North Country Protectorate</t>
  </si>
  <si>
    <t>Get of Fenris - Red Talons - Silver Fangs</t>
  </si>
  <si>
    <t>Unique. As the home base of King Albrecht, North Country Protectorate is one of the most famous protectorate's in the world. You may recruit any Kinfolk Ally, regardless of requirements.</t>
  </si>
  <si>
    <t>Nuclear Sauna</t>
  </si>
  <si>
    <t>Play just after alphas are chosen. All regenerating Wyrm creatures in play immediately take an additional regeneration, healing their lowest non-aggravated damage card. Discard this Event once its effects take place.</t>
  </si>
  <si>
    <t>Nuntisiwas The Dreamreaver</t>
  </si>
  <si>
    <t>All attacks by Gaia characters on Nuntisiwas are considered challenges. He may use Ragabash Gifts. Rivalry: Allonzo Montoya.</t>
  </si>
  <si>
    <t>Nuntisiwas The Dreamreaver (Crinos Form)</t>
  </si>
  <si>
    <t xml:space="preserve">Nuntisiwas may use Ragabash Gifts. Rivalry: Allonzo Montoya. </t>
  </si>
  <si>
    <t>"Can't you follow even simple instructions!?"</t>
  </si>
  <si>
    <t>Nwinda Moonsilver</t>
  </si>
  <si>
    <t>Garou - Silent Striders - Theurge - Silver Pack</t>
  </si>
  <si>
    <t>Silver Pack. All Theurges in Nwinda's pack besides himself gain +1 Gnosis as long as he is in play. Nwinda and his packmates are unaffected by Mass Pollutions.</t>
  </si>
  <si>
    <t>Nwinda Moonsilver (Crinos Form)</t>
  </si>
  <si>
    <t>Odor of Skunk</t>
  </si>
  <si>
    <t>No creature except spirits and Wyrm creatures will initiate an attack on the Gift user. This Gift lasts until canceled.</t>
  </si>
  <si>
    <t>Off-balance Attack</t>
  </si>
  <si>
    <t>The character playing this card plays Combat Actions at -1 Rage for the next round of combat.</t>
  </si>
  <si>
    <t>Oil of Corruption</t>
  </si>
  <si>
    <t>A character with Oil of Corruption can equip with any piece of fetish Equipment providing she can still meet the Gnosis requirements of the fetish.</t>
  </si>
  <si>
    <t>Oisin Mac Gaelach</t>
  </si>
  <si>
    <t>Any Faerie Kin in play become Oisin's allies for the remainder of the game. Oisin can recruit any number of Faerie Kin. Faerie Kin gain +3 Rage while Oisin is in play. Can use ANY Galliard Gift of Any Gnosis.</t>
  </si>
  <si>
    <t>After 5 turns of being in play, Oisin and his host Garou are discarded along with any faeries in play.</t>
  </si>
  <si>
    <t>Oisin targets all Faeries, not just the Faerie Kin. He may take control of Faeries that were controlled with a Kithain Freehold.  Under the current Past Life rules, Oisin effectively has no weakness as he never stays in play long enough to trigger it. Keep in mind that every time Oisin leaves play at end of turn, he must return his faerie pals to their owners.</t>
  </si>
  <si>
    <t>Olakunde</t>
  </si>
  <si>
    <t>Olakunde&amp;#8217;s birth was foretold in the stars. Members of his pack act at +1 Gnosis when equipping Fetishes.</t>
  </si>
  <si>
    <t>Olakunde (Crinos Form)</t>
  </si>
  <si>
    <t>Old One-Eye</t>
  </si>
  <si>
    <t>Garou - Black Spiral Dancer - Theurge - Eater-of-Souls</t>
  </si>
  <si>
    <t>If Old One-Eye is killed, you may transfer any of his Equipment to a pack member of your choice, who must still meet any special requirements in order to use it.</t>
  </si>
  <si>
    <t>Old One-Eye's ability to pass on equipment when dead will still work even if he used Rite of Talisman Dedication.</t>
  </si>
  <si>
    <t>Old One-Eye (Crinos Form)</t>
  </si>
  <si>
    <t>Old Red Eagle</t>
  </si>
  <si>
    <t>Each pack member can regenerate an extra damage card during the Regeneration Phase. +4 Gnosis.</t>
  </si>
  <si>
    <t>-3 Health (never less than 1).</t>
  </si>
  <si>
    <t>Old Storm-Chaser</t>
  </si>
  <si>
    <t>When in play, Old Storm-Chaser increases your sept hand size by 1.</t>
  </si>
  <si>
    <t>Old Storm-Chaser (Crinos Form)</t>
  </si>
  <si>
    <t>Old Wolf of the Woods</t>
  </si>
  <si>
    <t>Can Use ANY Lupus Gift of ANY Gnosis.  Play combat cards at +3 Rage when fighting Homids or Kinfolk</t>
  </si>
  <si>
    <t>Cannot use any Equipment.</t>
  </si>
  <si>
    <t>Omens Foretold</t>
  </si>
  <si>
    <t>Stargazers - Theurge</t>
  </si>
  <si>
    <t>Play Omens Foretold immediately after alphas are chosen. The target player must state whom, if anyone, he will attack during that Combat Phase as his alpha action. The player must attack their stated opponent. If their declared opponent dies, the alpha passes. Discard this Gift after its effects take place.</t>
  </si>
  <si>
    <t>Open Wounds</t>
  </si>
  <si>
    <t>The Shadow Lords mystically opens the wounds of her target, causing them to fester and become infected. The Gift user selects any single damage card on the target; that damage card becomes Aggravated. Discard this Gift after its effects take place.</t>
  </si>
  <si>
    <t>Opening of the Moon Bridges</t>
  </si>
  <si>
    <t>On a successful vote, Moon Bridges are opened between all Caerns in play. Now alphas can directly attack any non-alpha character or ally in play (providing the alpha and their target both belong to a pack that has a caern). The target of this attack no longer has the option of declining. Alternately, this moot can be called to close those Moon Bridges already opened.</t>
  </si>
  <si>
    <t>Opening the Silver Window</t>
  </si>
  <si>
    <t>The Garou can create a lasting opening between the physical world and the Umbra. This opening allows characters to step sideways against a Gauntlet of 5. The portal lasts until the Gift is removed. Only characters who can step sideways can use the Silver Window.</t>
  </si>
  <si>
    <t>This creates a Gauntlet 5 caern that is not Unique. Use it just like a Caern. It may be targeted by effects that target Gifts and effects that target caerns.</t>
  </si>
  <si>
    <t>Operation Blight</t>
  </si>
  <si>
    <t>Pack members who cannot step sideways, can now step sideways. Only one Operation Blight can be in play at any time.</t>
  </si>
  <si>
    <t>This will allow Characters to use Umbral Quest that could not otherwise do so.</t>
  </si>
  <si>
    <t>Opposing Goals</t>
  </si>
  <si>
    <t>Permanent/Ongoing</t>
  </si>
  <si>
    <t>If this Junta passes, for the rest of the game your alpha may swap alpha actions with another Wyrm Alpha.  The swap must be declared before either creature takes their alpha action.  If this vote fails, Wyrm pack members may only attack Wyrm creatures and Wyrm Territories this turn.</t>
  </si>
  <si>
    <t>Oracle of Sobek</t>
  </si>
  <si>
    <t>Mokolé - Walid Set</t>
  </si>
  <si>
    <t>Unique.  Animal.  Kinfolk.  Once per turn you may ask a player if he has a specific type of card in his sept hand (e.g. Gift).  If so he discards one card of that type from his hand.  Oracle of Sobek can use Mokolé Gifts.</t>
  </si>
  <si>
    <t>Orb of The Umbra</t>
  </si>
  <si>
    <t>This legendary orb affects Banes profoundly. Bane spirits and Bane characters may never declare an attack against the bearer of this Fetish. Only 1 Orb of the Umbra may be in play at any time.</t>
  </si>
  <si>
    <t>Organ Puncture</t>
  </si>
  <si>
    <t>A character damaged by the Organ Puncture cannot initiate combat until this wound is healed. He can, however, defend if attacked.</t>
  </si>
  <si>
    <t>Oriel Paolma</t>
  </si>
  <si>
    <t xml:space="preserve">Garou - Black Fury - Ragabash </t>
  </si>
  <si>
    <t>Oriel gains +1 Rage for each Renown 1 packmate that is in a pack action with her. She cannot gain more than +3 Rage this way.</t>
  </si>
  <si>
    <t>“Gather round! I'll protect you like others once did for me!"</t>
  </si>
  <si>
    <t>Oriel Paolma (Crinos Form)</t>
  </si>
  <si>
    <t>Orville</t>
  </si>
  <si>
    <t>Any Gaia Character</t>
  </si>
  <si>
    <t>Fomori - Constrained</t>
  </si>
  <si>
    <t>A defector Fomori, Orville knows things about things. When he is engaging a Battlefield the engaging Renown of the opposing side is reduced by 3. Orville can only reduce the opposing side of a Battlefield if it is of the Wyrm. Packs with Orville as an ally cannot vote in moots. Orville is considered to be in Battle form.</t>
  </si>
  <si>
    <t>Outcast Bastet</t>
  </si>
  <si>
    <t>Outcast from her tribe, this Bastet now lives on the run. After three turns in the Hunting Grounds, she will join a Gaia pack, selected at random, as an ally. If the pack she intends to join has Bastet characters in it, remove this victim from play. The Outcast can use Bastet and Ragabash Gifts.</t>
  </si>
  <si>
    <t>Outgunned</t>
  </si>
  <si>
    <t>Requires: Ahroun</t>
  </si>
  <si>
    <t>Play in combat. While your pack has more Firearms in combat than opposing creatures do, your opponents in combat may not take actions other than Combat Actions and may not redirect damage. Discard Outgunned at the end of combat.</t>
  </si>
  <si>
    <t>Trevor Tang</t>
  </si>
  <si>
    <t>Overbear</t>
  </si>
  <si>
    <t>No weapon</t>
  </si>
  <si>
    <t>You pin down an opponent so you and your pack can savage him.  If this card damages an opponent, they may not block or dodge any attacks the next round of combat. Overbear may not be used with a Weapon.</t>
  </si>
  <si>
    <t>Sitthideth</t>
  </si>
  <si>
    <t>Overextended Attack</t>
  </si>
  <si>
    <t>Your character may not play a Combat Action next round. If your character is the attacker, she may not withdraw before the next round.</t>
  </si>
  <si>
    <t>Owl</t>
  </si>
  <si>
    <t>You may look at 1 opponent's hand (combat or sept) once every other turn. A pack may not have more than 1 Pack Totem at any time.</t>
  </si>
  <si>
    <t>Pack Defense</t>
  </si>
  <si>
    <t>Play before one of your defending characters begins combat. You may pull members from your pack into the combat, up to 15 Renown worth of characters (including the original character). You may draw 1 additional combat card per additional pack member.</t>
  </si>
  <si>
    <t>Creates a pack action. Creates a pack defense.</t>
  </si>
  <si>
    <t>Pack Reprimand</t>
  </si>
  <si>
    <t>Choose a pack with a caern. On a successful vote that pack is punished for poorly managing their caern. That caern is discarded.</t>
  </si>
  <si>
    <t>Pager</t>
  </si>
  <si>
    <t>A character equipped with a Pager cannot be removed from play by other players' card effects. Cards or special abilities that this character uses that require it to be removed from play (such as Churjuroc's Tusk) will still remove it from play as normal.  The Pager does not function in the Umbra.</t>
  </si>
  <si>
    <t>“As lovely as The Twins are, I AM on company time right now.  I shall stop by and play with them later." -Dirty Hans</t>
  </si>
  <si>
    <t>Painful Slash</t>
  </si>
  <si>
    <t>You slash open your opponent's throat, causing massive blood loss. A creature damaged by this card may not  play more than one combat action per round until this wound is healed.</t>
  </si>
  <si>
    <t>Pandora's Box</t>
  </si>
  <si>
    <t>Named after the legendary Greek scapegoat, Pandora's Box stores troubles. At any time other than during the Combat Phase, the owner of this Fetish may "trap" a spirit with less Gnosis than she inside, removing it from play. Thereafter, that spirit may be put back in play at any time. Pandora's Box may only hold 1 spirit at a time.</t>
  </si>
  <si>
    <t>Outside the combat phase, Pandora's Box can remove a spirit from combat.</t>
  </si>
  <si>
    <t>Pangea</t>
  </si>
  <si>
    <t>While defending, your characters are not affected by any non-fetish Equipment. Your defending characters also gain 1 Gnosis. Your pack can only have one Realm in play.</t>
  </si>
  <si>
    <t>Panthesilea</t>
  </si>
  <si>
    <t>Ghost Raptor</t>
  </si>
  <si>
    <t>Once per turn, you can search through your deck and bring Tribal Warriors into play. Shuffle your deck when done. These Tribal Warriors can now pack attack or defend with any Ghost Raptor.</t>
  </si>
  <si>
    <t>Paradise</t>
  </si>
  <si>
    <t xml:space="preserve">Unique. Paradise is a Metis Garou cub. If someone steps in to defend Paradise and survives, Paradise will join that creature's pack as an Ally. A Gaia pack gains 1 Victory Point as long as Paradise is its Ally. </t>
  </si>
  <si>
    <t>Parting the Velvet Curtain</t>
  </si>
  <si>
    <t>The Garou can choose one non-Garou and bring him into the Umbra when stepping sideways. This may include individuals who cannot normally access the Umbra (like Kinfolk). The "hitchhiker" must leave the Umbra when the Gift user does. This Gift is discarded after its effect takes place.</t>
  </si>
  <si>
    <t>Passer</t>
  </si>
  <si>
    <t>Garou - Silent Striders - Theurge</t>
  </si>
  <si>
    <t>Passer has just begun serving his tribe as a scout against the Wyrm.  He is worth zero Renown for victory points.</t>
  </si>
  <si>
    <t>Passive Aggression</t>
  </si>
  <si>
    <t>*</t>
  </si>
  <si>
    <t>Redirect</t>
  </si>
  <si>
    <t>Kailindo. If your opponent's Combat Action is Rage 5 or lower during the round you play Passive Aggression, he is affected by his own Combat Action.</t>
  </si>
  <si>
    <t>Is not a damage card. It is not an attack. It will only work against one card played by the opponent. Will work against Skin of the Hellbound, but the redirected card will still be affected by Skin's ability.</t>
  </si>
  <si>
    <t>Patagia</t>
  </si>
  <si>
    <t>Forming his skin into baggy flaps, the Black Spiral Dancer gains limited flight abilities. For the current combat round the Gift user may only be hit by Combat Actions from weapon Equipment. Patagia may not be used by a character in frenzy. Discard this Gift after its effects take place.</t>
  </si>
  <si>
    <t>You may play Patagia and then frenzy, but it will not work while frenzied. You will have to wait until the frenzy ends to use the effect. Patagia must be played before combat cards are selected.</t>
  </si>
  <si>
    <t>Pattern Spider</t>
  </si>
  <si>
    <t>For every Pattern Spider in play raise the Gauntlet of all Caerns by 1. Pattern Spiders are spirits that exist only in the Umbra.</t>
  </si>
  <si>
    <t>Peace of Nature</t>
  </si>
  <si>
    <t>All Children of Gaia play combat cards at -1 Rage for the rest of the game. If any Children of Gaia character goes into frenzy, that player may select any 1 Peace of Nature card in play to be discarded.</t>
  </si>
  <si>
    <t>Pearl River</t>
  </si>
  <si>
    <t>Pearl is considered +2 Renown for moot voting.</t>
  </si>
  <si>
    <t>Pearl River (Crinos Form)</t>
  </si>
  <si>
    <t>Pegasus</t>
  </si>
  <si>
    <t>Each pack member gains 1 Gnosis. A pack may not have more than 1 Pack Totem at any time.</t>
  </si>
  <si>
    <t>Pentex Executive and Limousine</t>
  </si>
  <si>
    <t>The Pentex Executive has 3 votes which can be placed in a board meeting or in a moot.  The Pentex Executive can destroy 1 caern per game.</t>
  </si>
  <si>
    <t>Pentex First Team 43</t>
  </si>
  <si>
    <t>Human - Pentex - Constrained</t>
  </si>
  <si>
    <t>First Team 43 is efficient and effective. They may play 2 Combat Actions per round of combat. If an attacker chooses to break off combat before killing the First Team, they will take a randomly selected piece of non-Fetish Equipment from him. The pack which kills the First Team gains control of all of the Equipment they had stolen.</t>
  </si>
  <si>
    <t>Pentex Forestry Team</t>
  </si>
  <si>
    <t>The Pentex Forestry Team will automatically destroy 1 caern in play each Regeneration Phase.  If there is more than 1 caern in play, decide randomly which caern is destroyed. The Forestry Team can play 2 combat cards per round.</t>
  </si>
  <si>
    <t>Pentex Headquarters</t>
  </si>
  <si>
    <t>Draw 8 additional combat cards. Only 1 Pentex Headquarters may be played per game.</t>
  </si>
  <si>
    <t>Draw 10 additional combat cards, 1 additional sept card.</t>
  </si>
  <si>
    <t>Pentex Infiltration</t>
  </si>
  <si>
    <t>Requires: Gaia character</t>
  </si>
  <si>
    <t>Moots this character calls this turn are treated as Board Meetings in all respects: targeting, who they effect, who may vote in them, etc. This character may vote in Board Meetings this turn. Discard this card at the end of the Moot phase.</t>
  </si>
  <si>
    <t>The Character who played Pentex Infiltration treats all Moots in hand as if they were Board Meetings and as if his pack was a Wyrm pack for determining if they can be played or not. Your pack and pack members are not otherwise considered Wyrm creatures, are not affected by Board Meetings and may not be targeted by these Moot-Board Meetings.</t>
  </si>
  <si>
    <t>Tallulah Cunningham</t>
  </si>
  <si>
    <t>Pentex Patrol</t>
  </si>
  <si>
    <t>No Wyrm-defended Battlefield may be engaged while a Pentex Patrol is in play.</t>
  </si>
  <si>
    <t>Mike Chaney &amp; Matt Milberberger</t>
  </si>
  <si>
    <t>Pentex Recruitment</t>
  </si>
  <si>
    <t xml:space="preserve">Target a Character or Ally. If this Board Meeting passes, the target gains the ability to use Gifts, Equipment and Totems requiring Pentex. </t>
  </si>
  <si>
    <t>"Free pizza for a year as a signing bonus.."</t>
  </si>
  <si>
    <t>Pentex Refinery</t>
  </si>
  <si>
    <t>A Pentex Refinery has set up shop in the area, infesting the region with Wyrm taint.  Until razed, the refinery prevents any shapechanger (Garou or otherwise) from regenerating, although Gifts like Mother's Touch still function as normal.</t>
  </si>
  <si>
    <t>The Refinery's ability crosses the Gauntlet.</t>
  </si>
  <si>
    <t>Pentex Strip Miners</t>
  </si>
  <si>
    <t>All Gaia characters are at -1 Gnosis while the Pentex Strip Miners are in play.</t>
  </si>
  <si>
    <t>Pentex Supply Lines</t>
  </si>
  <si>
    <t>While in play, Pentex characters and allies can regenerate during the Regeneration Phase.</t>
  </si>
  <si>
    <t>Persuasion</t>
  </si>
  <si>
    <t>The user of this Gift gains +1 Renown for moot voting. This Gift lasts until canceled.</t>
  </si>
  <si>
    <t>Pervis and Pig-Fed</t>
  </si>
  <si>
    <t>Play this Event before alphas are chosen. Something good comes on television, distracting some of the characters. Homid form characters may not be selected as alpha during the current Combat Phase, though they may defend themselves if attacked and they may freely join pack actions. Discard Pervis and Pig-Fed at the end of the Combat Phase.</t>
  </si>
  <si>
    <t>Petrov Tzarovitch</t>
  </si>
  <si>
    <t>Corax</t>
  </si>
  <si>
    <t>When in the Umbra, Petrov can escape from any combat he is in after the third round.  Petrov can use Ragabash, Theurge and Silent Striders Gifts.</t>
  </si>
  <si>
    <t>Petrov Tzarovitch (Crinos Form)</t>
  </si>
  <si>
    <t>Phantasm</t>
  </si>
  <si>
    <t>Galliard - Fianna - Kitsune</t>
  </si>
  <si>
    <t>Play when this character is attacked. This creates an exact duplicate of the character playing the Gift and combat continues between it and the attacker. If the attacker kills it, all his damage is healed. He scores no renown. If it kills him, he heals all damage and is removed from play until the end of the next Moot phase. If neither is killed, the damage is healed as normal.</t>
  </si>
  <si>
    <t>Phantasmi</t>
  </si>
  <si>
    <t>Fomori - Spirit</t>
  </si>
  <si>
    <t>These spirits are the remnants of dead Fomori. The Phantasmi cannot be bound.</t>
  </si>
  <si>
    <t>Phoebe</t>
  </si>
  <si>
    <t>You can search through your deck and place any Lunar Phase into play at any time (reshuffle your deck each time this is done). No new Lunar Phase can be played unless you permit it.  A pack may not have more than one Pack Totem at any time.</t>
  </si>
  <si>
    <t>Phoebe's Veil</t>
  </si>
  <si>
    <t>Anyone with Phoebe's Veil may remove herself from any combat in which she is involved, as long as she has more Gnosis than her opponent. Anyone equipped with this Fetish may not use Gifts or special abilities for the turn after she uses the Veil.</t>
  </si>
  <si>
    <t>Katie Mc Kaskill</t>
  </si>
  <si>
    <t>Phreak</t>
  </si>
  <si>
    <t>Phreak has a puny Crinos form. He may use Equipment that is only usable in Homid form, though he is considered to be in Crinos form (he is a Metis, after all).</t>
  </si>
  <si>
    <t>Pietr Windstride</t>
  </si>
  <si>
    <t>Garou - Stargazers - Ahroun - Kailindo</t>
  </si>
  <si>
    <t>Kailindo. Pietr is constantly on the move. He may not be alpha for two successive turns.</t>
  </si>
  <si>
    <t>Pietr Windstride (Crinos Form)</t>
  </si>
  <si>
    <t>Pine Cone</t>
  </si>
  <si>
    <t>While equipped with the Pine Cone, the Red Talons's senses are honed to razor-sharpness, making it easy to track wounded prey. As her alpha action, she may attack any character currently suffering any Damage cards.</t>
  </si>
  <si>
    <t>Pine Dagger</t>
  </si>
  <si>
    <t>Weapon. Pine Daggers are imbued with power to disrupt Bane spirits. When a character with a Pine Dagger hits a Bane or Bane character, the dagger explodes within the Bane's being, doing 3 points of Damage. When the Pine Dagger is used, transfer it to the affected Bane as a Damage card.</t>
  </si>
  <si>
    <t>Pipe Bomb</t>
  </si>
  <si>
    <t>Weapon. The Pipe Bomb does 1 point of aggravated damage to any 1 opponent you are in combat with right before the first round of combat. A character may not use more than 1 Pipe Bomb per combat. Once used, the Pipe Bomb becomes a damage card.</t>
  </si>
  <si>
    <t>Pistol Whip</t>
  </si>
  <si>
    <t>Firearm</t>
  </si>
  <si>
    <t>Requires: Firearm</t>
  </si>
  <si>
    <t>Fast Striking. You surprise your opponent with a smack upside the head.  If this card damages its target, Fast Striking Combat Actions played by the target this round do no damage.</t>
  </si>
  <si>
    <t>Plague Vermin</t>
  </si>
  <si>
    <t>The Rage and Health of the Plague Vermin is equal to the number of Plague Vermin in play. Ratkin characters may recruit Plague Vermin (from your hand) as an Ally.</t>
  </si>
  <si>
    <t>Plaintive Jaggling</t>
  </si>
  <si>
    <t>Tournament Prize</t>
  </si>
  <si>
    <t>Any Gaia Theurge - Any Gaia Philodox</t>
  </si>
  <si>
    <t>The Plaintive Jaggling is a spirit adept at tricking Wyrm spirits. Any pack with the Jaggling as an Ally may use Bane Fetishes as if they were Gaia Fetishes. If the Jaggling leaves play, discard any Bane Fetishes equipped by the pack.</t>
  </si>
  <si>
    <t>Planned Strike</t>
  </si>
  <si>
    <t xml:space="preserve">The damage from this card cannot be redirected to a different target by any means. </t>
  </si>
  <si>
    <t>"I'll have your head stuffed and mounted on my mantle, Montoya! Enough of this infernal cat and mouse!" - Nuntisiwas</t>
  </si>
  <si>
    <t>Nathalie Jean-Bart</t>
  </si>
  <si>
    <t>Playground Full of Kids</t>
  </si>
  <si>
    <t>Combat with the Playground will never (ever) last longer than 3 rounds. These kids, they scare easy.</t>
  </si>
  <si>
    <t>Poignant Parable</t>
  </si>
  <si>
    <t>For the duration of the Moot Phase, the Galliard telling the Poignant Parable may double his Renown (before any modifiers) for the purposes of voting.</t>
  </si>
  <si>
    <t>Poison Tumors</t>
  </si>
  <si>
    <t>Iliad Fomori - Ratkin</t>
  </si>
  <si>
    <t xml:space="preserve">The Gift user develops pus-filled tumors all over its body. The next opponent to damage the user takes two damage as they burst. Transfer this Gift to mark the damage. </t>
  </si>
  <si>
    <t>"EWWWWW!!!"</t>
  </si>
  <si>
    <t>Opponents will not take damage from Poison Tumors if they redirected the user's attack back on himself through use of cards like Passive Aggression or Redirected Attack.</t>
  </si>
  <si>
    <t>Andrew Paul</t>
  </si>
  <si>
    <t>Police Precinct</t>
  </si>
  <si>
    <t>Glass Walkers - Bone Gnawers - Homid</t>
  </si>
  <si>
    <t>A pack that controls the Police Precinct may arrest (remove from play) any single Homid-form character armed with a firearm until the beginning of the next turn. This ability is used in the Combat Phase before alphas are chosen. Only 1 Police Precinct may be in play at any time.</t>
  </si>
  <si>
    <t>Mike Chaney &amp; Jeff Holt</t>
  </si>
  <si>
    <t>Pooka Childling</t>
  </si>
  <si>
    <t>Counts as a faerie. When Pooka Childling is attacked, decide randomly whether it escapes combat before the first round. The Pooka Childling can use Children of Gaia Gifts.</t>
  </si>
  <si>
    <t>“If I can avoid being seen, I can get out of here safely..or..not.."</t>
  </si>
  <si>
    <t>Mutedfaith</t>
  </si>
  <si>
    <t>Portable Computer</t>
  </si>
  <si>
    <t>Can only be used by a Glass Walkers. A portable computer gives its user +2 Gnosis. The owner can discard the computer at any time to look at an opponent's hand.</t>
  </si>
  <si>
    <t>Possession</t>
  </si>
  <si>
    <t>Target a Victim of equal or lower Gnosis that is not a spirit. The Gift user is now considered to have that Victim's Rage and Health in its Breed form. Gnosis remains unchanged. The Bane may not be attacked until the affected Victim is destroyed.</t>
  </si>
  <si>
    <t>Power of the Ways</t>
  </si>
  <si>
    <t>When in the Umbra the Philodox increases her Rage, Gnosis, and Health by 1. Discard this Gift when she returns to the physical world. A character cannot use more than one Power of the Ways at a time.</t>
  </si>
  <si>
    <t>Praise The Malformed</t>
  </si>
  <si>
    <t>Renown 2 - Ragabash</t>
  </si>
  <si>
    <t>A Ragabash may play this card before voting begins. All Metis in play must vote as you choose.</t>
  </si>
  <si>
    <t>If more than one Praise the Malformed is in play, and the two players disagree on how they wish the metis to vote, the Praises cancel each other. The metis may then vote as they choose.</t>
  </si>
  <si>
    <t>Prentice Turner</t>
  </si>
  <si>
    <t>Human - Pentex - Executive - Beast-of-War</t>
  </si>
  <si>
    <t>A morale officer, Prentice gives each member of his pack +1 Rage while he is in play.</t>
  </si>
  <si>
    <t>Priest</t>
  </si>
  <si>
    <t>Human. The Priest removes the lowest Gnosis Bane or Bane character from play during the Regeneration Phase. Banes cannot act against the Priest in any way. The Priest can use Children of Gaia Gifts. The Mage of the Celestial Chorus will automatically pack defend with the Priest.</t>
  </si>
  <si>
    <t>The Priest will remove the lowest Gnosis Bane from play during each Regeneration Phase. Banes cannot act against the Priest in any way. The Priest can use any Children of Gaia Gifts.</t>
  </si>
  <si>
    <t>Progenitor Mage</t>
  </si>
  <si>
    <t>A mage has entered the area and will directly attack the character with the highest Gnosis for 3 rounds at the end of each Combat Phase. The mage can use any Gifts. Furthermore, the mage is not affected by anyone else's Gifts.</t>
  </si>
  <si>
    <t>Promotion</t>
  </si>
  <si>
    <t>Target a Character of Renown 5 or less. If this Junta passes, the Character acts at +4 Renown during the Moot phase. Pentex Characters have +2 Renown for voting on this Junta. A Character can only benefit from one Promotion.</t>
  </si>
  <si>
    <t>Psychic Blast</t>
  </si>
  <si>
    <t>Eater-of-Souls - Odyssey Fomori</t>
  </si>
  <si>
    <t>Target a creature with less Renown than the Gift user has Gnosis. The creature loses all its printed special abilities except the ability to play Gifts. This will not remove its creature type. Discard this Gift at the end of the next Regeneration phase.</t>
  </si>
  <si>
    <t>Psychomachiae</t>
  </si>
  <si>
    <t>These malevolent Bane spirits feed on pain and death. For every kill the Psychomachiae makes, it gains +1 Rage and +1 health. Place creatures killed by it under the card to note the stat increase. It may use Beast-of-War Gifts.</t>
  </si>
  <si>
    <t>Psychotic Hallucinations</t>
  </si>
  <si>
    <t>Odyssey Fomori - 7th Generation (Medical Caste only)</t>
  </si>
  <si>
    <t>The user can cause 1 target she is in combat with to wildly hallucinate. The victim's next Combat Action is a bluff regardless of their Rage. Discard this Gift after its effect takes place.</t>
  </si>
  <si>
    <t>Psychotic Stalker</t>
  </si>
  <si>
    <t>When alpha, the Psychotic Stalker will only attack non-alpha opponents.  His challenges cannot be refused.  The Stalker cannot participate in pack actions.</t>
  </si>
  <si>
    <t>Public Ridicule</t>
  </si>
  <si>
    <t>Target a Wyrm creature. All its accomplishments are mocked, and it loses its confidence. If this Junta passes, the creature cannot be alpha for the rest of the game unless it is the only possible choice. Only Eater-of-Souls characters can vote in this Junta.</t>
  </si>
  <si>
    <t>Pumpkin Man</t>
  </si>
  <si>
    <t>Characters attacking the Pumpkin Man can retreat only after all their combat action cards have been played.  The Pumpkin Man can use any Theurge or Philodox Gifts.</t>
  </si>
  <si>
    <t>You can't withdraw until you've played your bluffs as well.</t>
  </si>
  <si>
    <t>Punitive Damages</t>
  </si>
  <si>
    <t>Select 1 piece of Equipment held by a Wyrm character or ally.  On a successful vote, that piece of Equipment is immediately transferred to the character calling the board meeting.</t>
  </si>
  <si>
    <t>When Punitive Damages is played, the Character calling the Board Meeting selects the piece of Equipment it targets.</t>
  </si>
  <si>
    <t>Pup Pid</t>
  </si>
  <si>
    <t>A dread revenant of unknown origin, Pup Pid is a soulless killer. He may use Homid and Theurge Gifts.</t>
  </si>
  <si>
    <t>Puppetteer</t>
  </si>
  <si>
    <t>Spirit - Wraith - Constrained</t>
  </si>
  <si>
    <t xml:space="preserve">Restricted. Once per turn, this wraith can replace the combat action of a lower Gnosis creature with a card from the wraith's controller's hand, as long as the Puppeteer's pack is not in the combat. This effect crosses the Gauntlet. The Puppeteer exists only in the Umbra. </t>
  </si>
  <si>
    <t>Pure Breeding</t>
  </si>
  <si>
    <t>Select 1 character; that character's ancestors were all highly exemplary members of their particular tribe. You may search through your sept deck for the Past Life of the character's tribe and immediately play it on that character. Reshuffle your sept deck after this is done. Only one Pure Breeding may be played for any particular tribe in any pack.</t>
  </si>
  <si>
    <t>Purity of Spirit</t>
  </si>
  <si>
    <t>Ongoing / Triggered</t>
  </si>
  <si>
    <t>The Ahroun protects himself from aggravated damage for one complete turn when in the Umbra. The Ahroun still takes any wounds, they simply are not aggravated injuries. This Gift is discarded after its effect takes place.</t>
  </si>
  <si>
    <t>May be played at any time, even if you are not in the Umbra. Once it enters the Umbra, the Gift effects take place and it will be discarded after a full turn has passed since entering the Umbra.</t>
  </si>
  <si>
    <t>Quest For Dominance</t>
  </si>
  <si>
    <t>Play this card at the beginning of the Combat Phase before alphas are chosen. If you get to take your alpha action first in the Combat Phase, this card is worth 1 victory point. Place it in your victory pile.</t>
  </si>
  <si>
    <t>Quest of Spirit</t>
  </si>
  <si>
    <t>A character must single-handedly bind a spirit whose Renown is at least twice her own. If successful, the spirit is worth its full Renown in victory points.</t>
  </si>
  <si>
    <t>Quest of Valor</t>
  </si>
  <si>
    <t>A character undergoing this quest cannot refuse any challenges for three turns. If the character survives, this card is worth 1 victory point per player in the game.</t>
  </si>
  <si>
    <t>Cards that prevent you from being attacked or challenged will not prevent a creature on quest of Valor from being challenged.</t>
  </si>
  <si>
    <t>Questor</t>
  </si>
  <si>
    <t>Garou - Black Spiral Dancer - Galliard - Beast-of-War</t>
  </si>
  <si>
    <t>Questor has been seduced by the evil influence of the Wyrm. He gains +1 victory points each time he kills a Victim from the Hunting Grounds.</t>
  </si>
  <si>
    <t>Questor (Crinos Form)</t>
  </si>
  <si>
    <t>Questor Treetalker</t>
  </si>
  <si>
    <t>When Questor declares an attack against an opponent in the Hunting Grounds, his howls can call one other packmate to join the attack.</t>
  </si>
  <si>
    <t>Alan Pollack</t>
  </si>
  <si>
    <t>Questor Treetalker (Crinos Form)</t>
  </si>
  <si>
    <t>Quoting the Litany</t>
  </si>
  <si>
    <t>Play this card during any Junta to give a Philodox you control double his Renown for 1 vote only.</t>
  </si>
  <si>
    <t>Ragnarok</t>
  </si>
  <si>
    <t>The Get of Fenris believe that the Final Battle is upon them. All Get of Fenris go to the Hunting Grounds until the next Regeneration Phase. Only 1 Ragnarok can be played per game.</t>
  </si>
  <si>
    <t>Ragnor the Terror</t>
  </si>
  <si>
    <t>Bane - Pentex - Eater-of-Souls - Team #21</t>
  </si>
  <si>
    <t>Ragnor is a member of Pentex First Team #21. He can pack attack or defend with any other member of Team #21 in his pack.</t>
  </si>
  <si>
    <t>Ragnor the Terror (Crinos Form)</t>
  </si>
  <si>
    <t>Rahm Izad</t>
  </si>
  <si>
    <t>Garou - Black Spiral Dancer - Theurge - Defiler</t>
  </si>
  <si>
    <t>All damage done to Rahm-Izad is aggravated.</t>
  </si>
  <si>
    <t>“Some of us must devote themselves to more esoteric pursuits - ones that take their toll upon the body."</t>
  </si>
  <si>
    <t>Rainpuddle</t>
  </si>
  <si>
    <t>Garou - Stargazers - Theurge</t>
  </si>
  <si>
    <t>Rainpuddle's attacks can affect anything in the Umbra.</t>
  </si>
  <si>
    <t>Rainpuddle (Crinos Form)</t>
  </si>
  <si>
    <t>Rambunctious Satyr</t>
  </si>
  <si>
    <t>Children of Gaia - Fianna</t>
  </si>
  <si>
    <t>The Rambunctious Satyr is a faerie who enjoys a good time. She can use Galliard and Ragabash Gifts.</t>
  </si>
  <si>
    <t>Meghan Farrell</t>
  </si>
  <si>
    <t>Rampage</t>
  </si>
  <si>
    <t>If Rampage passes, Wyrm characters must attack the Territories of Gaia packs, if there are any, during the next Combat Phase. If there are no Territories left in play, Wyrm characters may declare their attacks as normal.</t>
  </si>
  <si>
    <t>Only applies to Gaia controlled territories.</t>
  </si>
  <si>
    <t>Ranch Apocalypse</t>
  </si>
  <si>
    <t>Draw 8 additional combat cards. Only 1 Ranch Apocalypse may be played per game.</t>
  </si>
  <si>
    <t>Draw 9 additional combat cards.</t>
  </si>
  <si>
    <t>Rank Challenge</t>
  </si>
  <si>
    <t>Breed form</t>
  </si>
  <si>
    <t>This quest cannot be used in Crinos. This Garou or Fera immediately attacks any breed-form non-Metis Garou or Fera of higher renown. No pack actions may be used. Combat ends when either character shifts to Crinos and 'loses', unless either character is frenzied. Place this card in your Victory Pile where it is worth 3 Victory Points if your character won, or 1 Victory Point if she did not win.</t>
  </si>
  <si>
    <t>Odis Holcomb</t>
  </si>
  <si>
    <t>Rapid Reload</t>
  </si>
  <si>
    <t>Not frenzied - Firearm</t>
  </si>
  <si>
    <t>Requires: Firearm AND not frenzied</t>
  </si>
  <si>
    <t>Combat Restricted. You take a moment to load in another clip. Draw 3 combat cards.</t>
  </si>
  <si>
    <t>Jess Stoncius</t>
  </si>
  <si>
    <t>Rat</t>
  </si>
  <si>
    <t>Each pack member gains 1 Health. A pack may not have more than 1 Pack Totem at any time.</t>
  </si>
  <si>
    <t>Raven</t>
  </si>
  <si>
    <t>Corax - Shadow Lords - Red Talons</t>
  </si>
  <si>
    <t xml:space="preserve">In combats outside of the Combat Phase, your pack members resolve their combat actions first in the first round of combat. You may never voluntarily bluff during the first round of ANY combat. </t>
  </si>
  <si>
    <t>"Why, a little bird told me you were coming.." - Sylvan-Ivanovich-Sylvan</t>
  </si>
  <si>
    <t>Amy L. Rawson</t>
  </si>
  <si>
    <t>Ravnos Vampire</t>
  </si>
  <si>
    <t>While the Ravnos Vampire is in play, no Faeries may use their special abilities or Gifts. The Ravnos may use 7th Generation and Ragabash Gifts.</t>
  </si>
  <si>
    <t>Darby Dozier</t>
  </si>
  <si>
    <t>Raza</t>
  </si>
  <si>
    <t>Bane - Beast-of-War - Dark Trinity</t>
  </si>
  <si>
    <t>Dark Trinity. Raza may only regenerate every other turn. She may automatically pack attack with other members of the Dark Trinity. Draw one extra combat card when this occurs. She will not join pack defenses.</t>
  </si>
  <si>
    <t>Raza (Crinos Form)</t>
  </si>
  <si>
    <t>Razor Claws</t>
  </si>
  <si>
    <t>Ahroun - Get of Fenris - Crinos Form</t>
  </si>
  <si>
    <t>The character's next claw attack that connects does +2 damage. Place the Razor Claws card with the combat card for the purpose of recording damage.</t>
  </si>
  <si>
    <t>RC adds damage to a combat action and is regenerated when that action is regenerated.</t>
  </si>
  <si>
    <t>Realm Key</t>
  </si>
  <si>
    <t>Anyone equipped with a Realm Key may reduce the Gauntlet by 2 whenever they attempt to enter the Umbra.</t>
  </si>
  <si>
    <t>Reckless Stunt</t>
  </si>
  <si>
    <t>Play right before your character begins combat. Decide the following randomly, equal chance for each: A - You draw 2 additional combat cards for the duration of this combat. B - You must randomly discard 2 combat cards from your hand.</t>
  </si>
  <si>
    <t>Reckless Swing</t>
  </si>
  <si>
    <t>If this attack is dodged your character cannot play a combat action during the next round of combat.</t>
  </si>
  <si>
    <t>Reclaiming the Stolen</t>
  </si>
  <si>
    <t>Play this card on a character in your pack who has had an item stolen from her. If that character can defeat the new owner in combat or otherwise reclaim her stolen property, this card is worth 2 victory points.</t>
  </si>
  <si>
    <t>Red Alert</t>
  </si>
  <si>
    <t>Any Wyrm character entering combat can assume their Battle form (Crinos form) during the Red Alert. Discard the Red Alert after 2 turns. Characters in Battle form may remain in that form.</t>
  </si>
  <si>
    <t>Mike Chaney &amp; John Park</t>
  </si>
  <si>
    <t>Red Cap Raiding Party</t>
  </si>
  <si>
    <t>Faerie. The Redcaps can play two combat actions per round and Get of Fenris Gifts. They are in Crinos form. At the end of the combat phase, the Redcaps will attack the character or Ally that killed the lowest renown Faerie. They will attack Gaia packs who will receive renown for killing this Victim if attacked.</t>
  </si>
  <si>
    <t>It will only attack Characters and Allies.</t>
  </si>
  <si>
    <t>Red Hot Baby Powder</t>
  </si>
  <si>
    <t>Discard to send any target you're in combat with into frenzy.</t>
  </si>
  <si>
    <t>Can only frenzy creatures capable of frenzying.</t>
  </si>
  <si>
    <t>Redemption</t>
  </si>
  <si>
    <t>The Gift user exorcises an evil spirit from a Bane Fetish. Select one Bane Fetish; if it has less Gnosis than the Gift user it is immediately discarded. Discard this Gift after its effects take place.</t>
  </si>
  <si>
    <t>This Gift can also destroy items that are both Fetishes and Bane Fetishes, even if it is being used as a fetish at the time.</t>
  </si>
  <si>
    <t>Red-headed Stepchild</t>
  </si>
  <si>
    <t>When your pack alpha takes a wound that would kill him, you may switch him with your Red-headed Stepchild - killing the child instead.  A pack may not have more than 1 Red-headed Stepchild at a time.</t>
  </si>
  <si>
    <t>Redirected Attack</t>
  </si>
  <si>
    <t>* If your Gnosis is greater than your opponent's, he is affected by his own combat action. This combat action is only playable in the Umbra.</t>
  </si>
  <si>
    <t>Is not an attack. Unless Redirected Attack is Fast Striking, it cannot redirect a Fast Striking card. If your opponent bluffed, the bluff is discarded as normal, not redirected.</t>
  </si>
  <si>
    <t>Reinforcements</t>
  </si>
  <si>
    <t>Any time after the third round of combat you may add up to 10 Renown worth of characters to the combat. This becomes a pack action. You may use Reinforcements to add characters to a Battlefield combat. Draw 2 additional combat cards.</t>
  </si>
  <si>
    <t>Can be used in normal combat, not just Battlefields. You may opt not to bring in additional creatures and just draw 2 cards.  If you draw in additional creatures, this creates a pack action and may be either a pack attack or pack defense.  If you just draw cards and add no creatures, this does not create a pack action.</t>
  </si>
  <si>
    <t>Reinvesting Profits</t>
  </si>
  <si>
    <t>Select 1 card from a Wyrm pack's victory pile. If the board meeting passes, the selected card is discarded. However, that pack gets to draw an additional number of sept cards equal to the discarded number of victory points. These additional sept cards are drawn during the next Redraw Phase.</t>
  </si>
  <si>
    <t>Reject</t>
  </si>
  <si>
    <t>These Wyld spirits are always unpredictable. At the beginning of every Combat Phase, when the Reject is in play, randomly select one bound spirit in play and return it to the Hunting Grounds.</t>
  </si>
  <si>
    <t>Remove Funding</t>
  </si>
  <si>
    <t>Choose an Ally in play. If this Junta passes that Ally is discarded, as are all Allies with the same name that are Allies of Wyrm packs.</t>
  </si>
  <si>
    <t>Remove Gaia's Blessing</t>
  </si>
  <si>
    <t>Theurge - Uktena - Children of Gaia</t>
  </si>
  <si>
    <t>The user cancels any 1 Gift that requires Gnosis 7 or less. Remove the target Gift from play. Discard this Gift after its effect takes place.</t>
  </si>
  <si>
    <t>Rend and Tear</t>
  </si>
  <si>
    <t>Your character gives his victim a heapin' helpin' of visceral agony.</t>
  </si>
  <si>
    <t>Rends-the-Innocent</t>
  </si>
  <si>
    <t>Garou - Black Spiral Dancer - Galliard - Defiler</t>
  </si>
  <si>
    <t>Rends-the-Innocent can use Galliard Gifts in addition to his normal ones.</t>
  </si>
  <si>
    <t>Rends-the-Innocent (Crinos Form)</t>
  </si>
  <si>
    <t>Renegade Werewolf Hunter</t>
  </si>
  <si>
    <t>All damage from the Werewolf Hunter is aggravated. At the end of each Combat Phase, the Werewolf Hunter attacks the Black Spiral Dancer with the highest Renown for 3 rounds.</t>
  </si>
  <si>
    <t>Renew the Cycle</t>
  </si>
  <si>
    <t>The Gift user invokes great power to recall a vampire to the earth. Select any one vampire in play. That vampire is immediately discarded. Vampire characters may not be affected by this Gift. No victory points are earned for destroying a vampire in this manner. Discard this Gift after its effects take place.</t>
  </si>
  <si>
    <t>Renown Admonishment</t>
  </si>
  <si>
    <t>Play Renown Admonishment after a character makes a kill while frenzied. The character is berated for losing control and for having poor willpower. No victory points are earned by the character for any kills during the frenzy in Question.</t>
  </si>
  <si>
    <t>Works on Battle Fervor. RA can only be used if the frenzied creature delivered the killing blow. If a packmate makes the actual kill, Renown Admonishment won't work.</t>
  </si>
  <si>
    <t>Rent Asunder</t>
  </si>
  <si>
    <t>You tear some fool in half. Only usable in Crinos form. This card cannot be bluffed.</t>
  </si>
  <si>
    <t>Rescue Mission</t>
  </si>
  <si>
    <t>Choose 1 dead Gaia character in a Wyrm pack's victory pile. As an alpha action you may play the Rescue Mission. The Wyrm pack's alpha has the option of defending. If the Wyrm alpha declines or is killed the selected Gaia character is removed from the victory pile and the game.  If the Wyrm pack has no alpha, another character or ally in the pack may defend. Only Gaia alphas may undertake this quest.</t>
  </si>
  <si>
    <t>Research and Development</t>
  </si>
  <si>
    <t xml:space="preserve">If this Boardmeeting passes, all Wyrm players immediately draw three sept cards. They discard their whole Sept hand at the end of the turn. </t>
  </si>
  <si>
    <t>“Keeping pace with technology is so difficult these days. It seems like everything goes obsolete as soon as it comes out." - Dirty Hans</t>
  </si>
  <si>
    <t>Research and Development (2)</t>
  </si>
  <si>
    <t>All Wyrm players draw three additional sept cards into their hand. They discard their whole sept hand at the end of the turn.</t>
  </si>
  <si>
    <t>Resist Pain</t>
  </si>
  <si>
    <t>Children of Gaia - Get of Fenris - Philodox</t>
  </si>
  <si>
    <t xml:space="preserve">Opponents' Gifts and Combat Actions that would force the user to act at less than their full Rage have no effect. They still do damage as normal. This Gift is permanent until cancelled. </t>
  </si>
  <si>
    <t>"My grandma hits harder than you!  And she's dead!" - Cheesy Puffs</t>
  </si>
  <si>
    <t>Cypherwulf</t>
  </si>
  <si>
    <t>Resource Appropriation</t>
  </si>
  <si>
    <t>The character calling for Resource Appropriation selects any single Territory, in play. If this vote passes, the vote-caller's pack acquires the Territory, even if they cannot meet that Territory's requirements.</t>
  </si>
  <si>
    <t>Retaking the Field</t>
  </si>
  <si>
    <t>Select one Battlefield in a victory pile. That Battlefield can now be attacked as though it were in the Hunting Grounds. Only the pack it belonged to may defend it. If that defense is defeated, the Battlefield moves to the new victor's victory pile.</t>
  </si>
  <si>
    <t>Revilement</t>
  </si>
  <si>
    <t>The patron totem of a pack turns his back on the pack, believing them to have strayed from his path. Select a Pack Totem in play; that Pack Totem is discarded immediately. Discard this Gift after its effects take place.</t>
  </si>
  <si>
    <t>Rewards of Leadership</t>
  </si>
  <si>
    <t>Play after you win a Junta you called.  You may search your deck for one Ally, Equipment or Territory card and place it in your hand.  You may play Equipment, Allies and Territories in your hand at the start of the next Combat Phase before Alphas are chosen.</t>
  </si>
  <si>
    <t>Rezoning Committee</t>
  </si>
  <si>
    <t>Territories give their owners no benefits for the remainder of the turn. Discard Rezoning Committee at the end of the Combat Phase of the turn in which it was played.</t>
  </si>
  <si>
    <t>Rheya Wrath-of-Heaven</t>
  </si>
  <si>
    <t>Garou - Uktena - Wendigo - Ahroun - Silver Pack</t>
  </si>
  <si>
    <t>Silver Pack. Rheya works closely with the Ghost Dance camp of Wendigo. She may use cards that have Wendigo prerequisites, including Gifts, Allies, Caerns, etc.</t>
  </si>
  <si>
    <t>Rheya Wrath-of-Heaven (Crinos Form)</t>
  </si>
  <si>
    <t>Ribs Crushed</t>
  </si>
  <si>
    <t>A character damaged by Ribs Crushed cannot bluff until this wound is healed.</t>
  </si>
  <si>
    <t>Rilkean Heart</t>
  </si>
  <si>
    <t>The Fianna steels herself for the upcoming battle. For the duration of the combat, the character may not be forced to lose the ability to play Combat Actions. Rilkean Heart may not be used during a combat in which the user frenzies. Discard this Gift after its effects take place.</t>
  </si>
  <si>
    <t>The Gift user cannot frenzy for the duration of the combat.</t>
  </si>
  <si>
    <t>Ring of Fire</t>
  </si>
  <si>
    <t>Pentex Alpha</t>
  </si>
  <si>
    <t>Draw 1 additional combat card per participant.</t>
  </si>
  <si>
    <t>Draw 3 additional combat cards. No damage cards may be played during the first round of combat.</t>
  </si>
  <si>
    <t>Riposte</t>
  </si>
  <si>
    <t>Klaive or Grand Klaive</t>
  </si>
  <si>
    <t>The character playing this Combat Action must be equipped with a Klaive or Grand Klaive. The character parries (dodges) any single attack dealt during this round of combat, and gives a quick follow-up strike.</t>
  </si>
  <si>
    <t>Rite of Binding</t>
  </si>
  <si>
    <t>Play this Rite on any spirit ally your character has just defeated. The spirit ally is not dead, but instead has been bound and is now an ally of your pack. This spirit ally is worth half of its Renown in victory points.</t>
  </si>
  <si>
    <t>Rite of Chiminage</t>
  </si>
  <si>
    <t>The Garou using the Rite of Chiminage selects 1 pack with a Caern. He may use that Caern as if his pack controls it. A Gaia Garou may only use a Gaia Caern and a Wyrm Garou may only use a Wyrm Caern. This Rite lasts until it is voted out with a Moot.</t>
  </si>
  <si>
    <t>You can't use this to gain access to a caern controlled by the wrong allegiance, even if it the caern can be used by Wyrm or Gaia.  This rite lasts until it is voted out with a Moot (if targeting a Gaia Caern) or a Board Meeting (if targeting a Wyrm Caern).</t>
  </si>
  <si>
    <t>Rite of Claiming</t>
  </si>
  <si>
    <t>When a character enacts this Rite you may choose any caern in play and claim it as your own. The owner of that caern selects one of his Garou to defend his claim. The characters immediately fight for ownership of the caern. If your character can kill the defending character, your pack will take control of the caern (as well as victory points for the slain character). Return the caern card to its owner after the game is over.</t>
  </si>
  <si>
    <t>If there are no creatures to act as defender that are in the same world as the Rite user, the Rite user gains control of the caern. Only a Garou can act as a defender; if the pack has no Garou, it automatically loses the caern. You can use this to take control of ANY caern, even one of the opposite allegiance.</t>
  </si>
  <si>
    <t>Rite of Glory</t>
  </si>
  <si>
    <t>Play this card on 1 of your characters before alphas are chosen. This character immediately enters the Hunting Grounds. If the character survives the current Combat Phase without leaving the Hunting Grounds, she returns and gains 1 Rage and 1 Renown.</t>
  </si>
  <si>
    <t>Rite of Investiture</t>
  </si>
  <si>
    <t>Play at the end of a Moot Phase in which 1 of your characters successfully called a moot. You may select any 1 ally and make him a full member of your pack. As such, that ally may now take any action, including voting in moots, that any other pack member may take.</t>
  </si>
  <si>
    <t>This can only be used on Allies you permanently control. Allies that are only temporarily part of your pack will not remain with your pack if targetted with RoI. Once Investitured, the Ally changes card type to become a Character. RoI has no Renown Requirement</t>
  </si>
  <si>
    <t>Rite of Passage</t>
  </si>
  <si>
    <t>For the next Combat Phase, only Garou of 1 or 2 Renown may be selected as pack alphas. If a pack does not have a character of that Renown level, then it has no alpha this turn.</t>
  </si>
  <si>
    <t>Rite of Realm Binding</t>
  </si>
  <si>
    <t>This Rite binds its chosen target in the world in which she happens to be. The victim is trapped either in the physical world or in the Umbra and cannot breach the Gauntlet without the assistance of a Rite or action card.</t>
  </si>
  <si>
    <t>Rite of Renunciation</t>
  </si>
  <si>
    <t>This Rite is performed when a Gaia character wishes to change her auspice. The Rite user selects a new auspice for herself. After changing her auspice, the user of this Rite may ONLY use Gifts of that auspice, and may not use Gifts based on any other requirements such as tribe or breed.</t>
  </si>
  <si>
    <t>This will not change a Wyrm creature's Aspect or Caste. Equipment that allows you to play Gifts of X group will still allow you to do so.</t>
  </si>
  <si>
    <t>Rite of Return</t>
  </si>
  <si>
    <t>This Rite allows your character to immediately return to the physical world in her breed form, regardless of the Gauntlet or closed realm.</t>
  </si>
  <si>
    <t>Rite of Scarification</t>
  </si>
  <si>
    <t>When using this Rite the character ritually scars himself with spiritual glyphs and brands. The user's skin actually becomes a Fetish in and of itself, giving the character +2 Health. A character may only benefit from 1 Rite of Scarification at any time.</t>
  </si>
  <si>
    <t>Rite of Summoning</t>
  </si>
  <si>
    <t>You may force 1 alpha to declare his attack against the character invoking this Rite.</t>
  </si>
  <si>
    <t>This forces the next Alpha to attack you, even if they wished to pass and do nothing. Rites do not cross the Gauntlet, so cannot force an alpha on the other side of the Gauntlet to attack the user if he is not a valid target. It will then affect the next Alpha that is in the same world as the Rite user. If played by a non-Alpha Character, the alpha attacks it directly: it is not considered a challenge.</t>
  </si>
  <si>
    <t>Rite of Talisman Dedication</t>
  </si>
  <si>
    <t>The character invoking this Rite binds his possessions to him spiritually. None of this character's Equipment may be stolen from him, nor may he trade it to another character. The Equipment may still be destroyed by effects which will do so.</t>
  </si>
  <si>
    <t>Rite of the Black Spiral</t>
  </si>
  <si>
    <t>Play on any Gaia pack Garou this character has just killed. The target does not die, but instead descends into the maddening Black Spiral. The killing damage card is discarded, and the defeated character becomes an ally of the Rite user's pack. The character invoking the Rite gains no victory points for the kill he almost made.</t>
  </si>
  <si>
    <t>Rite of the Black Spiral prevents a creature from dying, so effects dependent on the Character being dead will not work.(such as Caern of the Snow Leopard or Gathering for the Departed) If facing a frenzied Character, RotBS is played when the Character takes lethal damage, not when it is hacked apart; that ends the frenzy and the Character becomes the user's Ally. The targetted Character keeps all attached cards and is now an Ally. It may keep the Fetish Equipment, but can't use it without another card such as Oil of Corruption that lets it use Fetishes. ERRATA: RotBS can only be used by Wyrm Characters.</t>
  </si>
  <si>
    <t>Rite of the Opened Caern</t>
  </si>
  <si>
    <t>Garou with a Caern</t>
  </si>
  <si>
    <t>Your pack must have a Caern in order to use this Rite. You call upon the Caern's totem to bless your pack. All your Characters and Spirit Allies are +2 Gnosis until the end of the turn. Draw a Sept card during the next Umbra phase.</t>
  </si>
  <si>
    <t>Rite of the Pentarch</t>
  </si>
  <si>
    <t>Play when you kill a victim in the Hunting Grounds. Instead of gaining victory points, you can add that victim's Renown to any pack member's Gnosis. The Gnosis increase will last for 1 turn only, then the victim is discarded.</t>
  </si>
  <si>
    <t>Rite of the Stone</t>
  </si>
  <si>
    <t>This ritual binds the power of the Sun into a mystical stone which is then swallowed.  The user gains +1 Rage and +1 Gnosis.  Permanent until cancelled.</t>
  </si>
  <si>
    <t>Rite of Wisdom</t>
  </si>
  <si>
    <t>Play this card on any 1 of your characters at the beginning of the current Moot Phase, before characters vote on any moots. At least 1 issue must be voted on. This character must always vote first. If the character is on the winning side of all votes, she gains 1 Gnosis and 1 Renown.</t>
  </si>
  <si>
    <t>Errata: Play this card on any 1 of your Characters at the beginning of the current Moot Phase. This Character must always vote first. If the Character votes on at least one Junta and is on the winning side of all Junta she is eligible to vote in, she gains 1 Gnosis and 1 Renown.</t>
  </si>
  <si>
    <t>Rite of Wounding</t>
  </si>
  <si>
    <t>Play this card after a character declines a challenge. That character cannot regenerate until she engages in battle.</t>
  </si>
  <si>
    <t>Ritual Challenge</t>
  </si>
  <si>
    <t>Name 2 characters. On a successful vote, these 2 characters immediately enter combat for 3 rounds. Combat proceeds as normal, except that pack tactics and actions may not be used.</t>
  </si>
  <si>
    <t>You may call for a Ritual Challenge between Characters that could not attack each other due to effects such as Tribal Alliance or Loyalty.</t>
  </si>
  <si>
    <t>Ritual Of the Dark Spiral</t>
  </si>
  <si>
    <t>Select 1 non-Black Spiral Wyrm character. On a successful vote that character must walk the Black Spiral. Decide the following randomly (equal chance of each): A - The character is driven mad and destroyed. B - The character gains strength from his madness and returns at +2 Rage, +2 Gnosis and +2 Health.</t>
  </si>
  <si>
    <t>Rival's Quest</t>
  </si>
  <si>
    <t>Play this quest after defeating a character with whom your character has a Rivalry. That kill is worth an additional 2 victory points.</t>
  </si>
  <si>
    <t>Clint Langley</t>
  </si>
  <si>
    <t>Riverbank Enfilade</t>
  </si>
  <si>
    <t>Draw 3 additional combat cards. Attacker cannot use Gifts, Equipment or Combat Events to bring additional characters into the attack.</t>
  </si>
  <si>
    <t>Roar of Storms</t>
  </si>
  <si>
    <t>Roar of Storms can vote as any auspice for moots.</t>
  </si>
  <si>
    <t>Roar of Storms (Crinos Form)</t>
  </si>
  <si>
    <t>Roar of the Wyrm</t>
  </si>
  <si>
    <t>Bane - Iliad Fomori</t>
  </si>
  <si>
    <t>1 opponent facing the Gift user in combat cannot play a Combat Action in the upcoming round. Discard this Gift after its effect takes place.</t>
  </si>
  <si>
    <t>Roars Like Thunder</t>
  </si>
  <si>
    <t>When in Archid form, Roars Like Thunder's challenges cannot be refused. She may escape any combat after the 4th round.</t>
  </si>
  <si>
    <t>Roars Like Thunder (Crinos Form)</t>
  </si>
  <si>
    <t>Rocket Launcher</t>
  </si>
  <si>
    <t>Weapon. Firearm. Only usable in Homid form. The equipped character may play 1 Combat Action, up to Rage 12. Discard the Rocket Launcher upon use.</t>
  </si>
  <si>
    <t>Errata: Firearm</t>
  </si>
  <si>
    <t>Roger Daly</t>
  </si>
  <si>
    <t>Roger can destroy the guns and techno-Equipment of any opponent facing him.  Opponents must discard such Equipment cards before combat begins.</t>
  </si>
  <si>
    <t>Roger Daly (Crinos Form)</t>
  </si>
  <si>
    <t>Roll Over</t>
  </si>
  <si>
    <t>Philodox - Silver Fangs</t>
  </si>
  <si>
    <t>The target of this Gift may not attack you or your pack until 1 of your pack members initiates an attack on the target. This Gift lasts until canceled by a member of the user's pack, or until the target is attacked.</t>
  </si>
  <si>
    <t>The target of a Roll Over may still step in against the pack that played the Gift. This does not cancel Roll Over.</t>
  </si>
  <si>
    <t>Ronin Garou</t>
  </si>
  <si>
    <t>Garou - Ronin</t>
  </si>
  <si>
    <t>The Ronin can use Homid and Philodox Gifts.</t>
  </si>
  <si>
    <t>Roofwalker</t>
  </si>
  <si>
    <t>Roofwalker is constantly struggling with vampires for control of his city. All vampire attacks against Roofwalker are considered challenges, and may thus be declined.</t>
  </si>
  <si>
    <t>Roofwalker (Crinos Form)</t>
  </si>
  <si>
    <t>Root Beer Charlie</t>
  </si>
  <si>
    <t>Root Beer Charlie will never join a pack with any single character of Renown 7 or greater.</t>
  </si>
  <si>
    <t>He cannot be in a pack with any renown 7+ Characters.</t>
  </si>
  <si>
    <t>Root Beer Charlie (Crinos Form)</t>
  </si>
  <si>
    <t>Roshen One-Arm</t>
  </si>
  <si>
    <t>Garou - Silver Fangs - Ragabash</t>
  </si>
  <si>
    <t>Roshen wields his lost Crinos arm like a club. The fetish arm-club is considered Equipment. If the arm is stolen, Roshen loses 1 Rage.</t>
  </si>
  <si>
    <t>Roshen One-Arm (Crinos Form)</t>
  </si>
  <si>
    <t>Routing Deforestation</t>
  </si>
  <si>
    <t>Draw 1 additional combat card.</t>
  </si>
  <si>
    <t>Run Like Hell</t>
  </si>
  <si>
    <t>Slow Striking</t>
  </si>
  <si>
    <t>When this card is played on a character, she immediately flees, exiting combat. A character cannot participate in Junta voting until she has engaged in combat with the foe or foes she ran from. This effect takes place after your opponent's Combat Action is resolved.</t>
  </si>
  <si>
    <t>Running Creek</t>
  </si>
  <si>
    <t>Any aggravated damage Running Creek takes can be regenerated.</t>
  </si>
  <si>
    <t>Running Creek (Crinos Form)</t>
  </si>
  <si>
    <t>Runs-to-the-Sunset</t>
  </si>
  <si>
    <t>Runs-to-the-Sunset is liason to his tribe's kinfolk. His pack may begin the game with a Wolf Kinfolk or a Wolf-Spirit in play.</t>
  </si>
  <si>
    <t>Runs-to-the-Sunset (Crinos Form)</t>
  </si>
  <si>
    <t>Runs-without-Pack</t>
  </si>
  <si>
    <t>Lupud</t>
  </si>
  <si>
    <t>Garou - Fianna - Ragabash</t>
  </si>
  <si>
    <t>Runs-without-Pack cannot participate in any pack actions.</t>
  </si>
  <si>
    <t>Runs-without-Pack (Crinos Form)</t>
  </si>
  <si>
    <t>Rytti, "Horned Thunder"</t>
  </si>
  <si>
    <t>On the combat round following Rytti's transformation into Archid form, he may play 2 Combat Actions instead of 1.</t>
  </si>
  <si>
    <t>Rytti, "Horned Thunder" (Crinos Form)</t>
  </si>
  <si>
    <t>Sabbat Fiend</t>
  </si>
  <si>
    <t>The Sabbat Fiend is an ancient, powerful, and deadly vampire. His attacks do Aggravated Damage, and he may use 7th Generation, Fomori, Glass Walkers and Shadow Lords Gifts.</t>
  </si>
  <si>
    <t>Sacrifice</t>
  </si>
  <si>
    <t xml:space="preserve">The creature playing Sacrifice may not play Combat Actions next round. </t>
  </si>
  <si>
    <t>"But why?  WHY!?  It makes no sense!" "Azhar, It never makes sense to anyone but the one who did it."</t>
  </si>
  <si>
    <t>Reagan Lodge</t>
  </si>
  <si>
    <t>Salamander</t>
  </si>
  <si>
    <t>Beast-of-War - Glass Walkers</t>
  </si>
  <si>
    <t>Requires: Beast-of-War, Glass Walkers</t>
  </si>
  <si>
    <t>Samedi Wretch</t>
  </si>
  <si>
    <t>Horrific and decaying, the Samedi is a vampire who seeks mercenary employment. Unable to show his face in public, he stalks the darkness and hides among the refuse of humanity.</t>
  </si>
  <si>
    <t>Samuel Haight</t>
  </si>
  <si>
    <t>Garou - Skindancer - Constrained</t>
  </si>
  <si>
    <t>Samuel Haight, the Skindancer, is in the area. Samuel Haight is considered to be in Homid form, and may use Gifts of any breed or auspice. Only 1 Samuel Haight can be played per game.</t>
  </si>
  <si>
    <t>Sand's Last King</t>
  </si>
  <si>
    <t>Mokolé - Suchid</t>
  </si>
  <si>
    <t>Sand's Last King is using his position in the Ahadi to gain access to other Fera's allies.  He may recruit Allies which require Ajaba, Bastet or Silent Striders.</t>
  </si>
  <si>
    <t>Sand's Last King (Crinos Form)</t>
  </si>
  <si>
    <t>Mokole - Suchid</t>
  </si>
  <si>
    <t>Sands of Sleep</t>
  </si>
  <si>
    <r>
      <t xml:space="preserve">The owner can play this card on any opponent in combat, immediately removing the character from combat.  A target affected by the Sands of Sleep cannot take any actions for 2 full turns.  If attacked, the target immediately wakes up.  Discard the Sands of </t>
    </r>
    <r>
      <rPr>
        <sz val="9"/>
        <color indexed="10"/>
        <rFont val="Calibri"/>
        <family val="2"/>
      </rPr>
      <t>Sleep upon use.</t>
    </r>
  </si>
  <si>
    <t>Sap Spirit</t>
  </si>
  <si>
    <t>Sap Spirit cannot be Blocked. This combat action is only playable in the Umbra.</t>
  </si>
  <si>
    <t>Sariya Travels the Plains</t>
  </si>
  <si>
    <t>Sariya is mindful of the presence of spirits. She does not need to be in the Umbra to bind a spirit.</t>
  </si>
  <si>
    <t>Sariya Travels the Plains (Crinos Form)</t>
  </si>
  <si>
    <t>Satire Song</t>
  </si>
  <si>
    <t>The Galliard invoking this Rite must have a higher Renown than his chosen victim. The Galliard performs a song of shame, reducing the target's Renown by 1. Only 1 Satire Song can be placed on a character.</t>
  </si>
  <si>
    <t>Satyr's Wisdom</t>
  </si>
  <si>
    <t>Fianna - Hellcat</t>
  </si>
  <si>
    <t>The Gift user plays a tune that drives others MAD! Select a character of lower Gnosis than the Gift user. It may not vote in Juntas this turn. In addition, treat the target as having Renown 1 when deciding the order of alpha actions. Discard this Gift at the end of the turn.</t>
  </si>
  <si>
    <t>Savage Beatdown</t>
  </si>
  <si>
    <t>Not frenzied</t>
  </si>
  <si>
    <t>Requires: not frenzied</t>
  </si>
  <si>
    <t>If Savage Beatdown damages a frenzied creature, its controlling player must randomly discard half their combat hand (round down).</t>
  </si>
  <si>
    <t>Savage Fury</t>
  </si>
  <si>
    <t>You and your opponent both enter frenzy. Discard this Gift after its effect takes place.</t>
  </si>
  <si>
    <t>Saving Face</t>
  </si>
  <si>
    <t>Play on a Garou who called a Junta that did not pass. That Garou must act as pack alpha during the upcoming Combat Phase.</t>
  </si>
  <si>
    <t>Scale of Ma'at</t>
  </si>
  <si>
    <t>Silent Striders - Philodox - Bubasti</t>
  </si>
  <si>
    <t>Play at the start of combat. Failed bluffs played by opponents in combat with the Gift user are not discarded, but are placed as damage cards on the creature which played them (any such card which inflicts 0 damage is discarded). Discard this Gift at the end of combat.</t>
  </si>
  <si>
    <t>Scar Throat Leech-Killer</t>
  </si>
  <si>
    <t>Any vampires whom Scar Throat kills are worth 2 additional victory points.</t>
  </si>
  <si>
    <t>Scar Throat Leech-Killer (Crinos Form)</t>
  </si>
  <si>
    <t>Scarecrow</t>
  </si>
  <si>
    <t>Monster - Unbound - Constrained</t>
  </si>
  <si>
    <t>Scarecrow serves the Defiler by tainting the innocent. While Scarecrow is in play, all Victims are considered Enemies, though if any Victim-turned-Enemy attacks a member of a Wyrm pack, that pack still gains victory points. Only 1 Scarecrow may be played per game.</t>
  </si>
  <si>
    <t>Scent of Distinction</t>
  </si>
  <si>
    <t>The Galliard can check any one character in play's Crinos statistics. This can be done to another player's werewolf before they have transformed. This Gift is discarded after its effect takes place.</t>
  </si>
  <si>
    <t>Scent of Sweet Honey</t>
  </si>
  <si>
    <t>Bone Gnawer - Metis - Ragabash</t>
  </si>
  <si>
    <t>Play this Gift at the beginning of the Equip/Ally Phase. The user plagues the target of this Gift with swarms of bees, clouds of flies and countless other vermin. The target of this Gift may not equip or recruit Allies this Equip/Ally Phase. Discard this Gift after its effects take place.</t>
  </si>
  <si>
    <t>Play this at the end of the Regeneration phase. It will last the duration of the Resource phase.</t>
  </si>
  <si>
    <t>Scooterfangs</t>
  </si>
  <si>
    <t>Born and raised in Chicago, Scooterfangs has numerous connections. He may recruit Allies that require Glass Walkers.</t>
  </si>
  <si>
    <t>Scooterfangs (Crinos Form)</t>
  </si>
  <si>
    <t>Scourge of men</t>
  </si>
  <si>
    <t>Scourge-of-Men may never be in a pack with a male character. If her pack somehow acquires a male character, discard Scourge-of-Men.</t>
  </si>
  <si>
    <t>Scourge’s weakness applies to any male Character that joins the pack, even if it is a temporary effect. If a male ally becomes a Character, discard Scourge of Men.</t>
  </si>
  <si>
    <t>Scourge of men (Crinos Form)</t>
  </si>
  <si>
    <t>Scourging the Wyrm</t>
  </si>
  <si>
    <t>Select 1 character and 1 enemy in the Hunting Grounds. If that character can single-handedly slay the enemy within one turn, that enemy is worth +1 victory points.</t>
  </si>
  <si>
    <t>Scouting Mission</t>
  </si>
  <si>
    <t>Choose a pack containing at least 1 Silent Striders. The player controlling the pack must select 1 Silent Striders to be sent into the Hunting Grounds for 1 full turn. If the character returns alive, his pack gains 3 victory points. Only 1 Scouting Mission may be played per game.</t>
  </si>
  <si>
    <t>Scratches-at-Fleas</t>
  </si>
  <si>
    <t>Part dingo, Scratches-at-Fleas is at home in the city or the Outback.</t>
  </si>
  <si>
    <t>Scratches-at-Fleas (Crinos Form)</t>
  </si>
  <si>
    <t>Scream of Gaia</t>
  </si>
  <si>
    <t>Get of Fenris - Red Talons</t>
  </si>
  <si>
    <t>The Gift user screams at his opponents, knocking them back with the force of his shout. No damage is done, but all opponents in combat with the user who have less Gnosis than the user may not play Combat Actions during the next round of combat. Discard this Gift after its effect takes place.</t>
  </si>
  <si>
    <t>Searching for Weakness</t>
  </si>
  <si>
    <t>You take a moment to consider your opponent's battle plans before attacking.  The creature playing Searching for Weakness acts at +2 Rage for the duration of combat, but cannot frenzy during this combat.</t>
  </si>
  <si>
    <t>Second Sight</t>
  </si>
  <si>
    <t>Kinfolk</t>
  </si>
  <si>
    <t xml:space="preserve">This kinfolk can now step sideways as if it was a character. </t>
  </si>
  <si>
    <t>"The reflection is truer than what I can touch and see and smell normally."</t>
  </si>
  <si>
    <t>Security System</t>
  </si>
  <si>
    <t>A character need not equip with Security System during the Equip/Ally Phase; play it instead whenever a Sneak Attack is declared against any character in your pack. That Sneak Attack is canceled. Discard Security System when it is used.</t>
  </si>
  <si>
    <t>Seeks-the-Truth</t>
  </si>
  <si>
    <t>When alpha, Seeks-the-Truth allows you to draw two new sept cards as his alpha action.</t>
  </si>
  <si>
    <t>Seeks-the-Truth (Crinos Form)</t>
  </si>
  <si>
    <t>Sees-Past-Lies</t>
  </si>
  <si>
    <t>Sees-Past-Lies has distinguished himself from other Red Talons by foiling the plans of a pack of duplicitous Shadow Lords. Rivalry: Shadow Lords.</t>
  </si>
  <si>
    <t>Sees-Past-Lies (Crinos Form)</t>
  </si>
  <si>
    <t>Sees-through-Stars</t>
  </si>
  <si>
    <t>Sees-through-Stars can use the Gauntlet of any caern in play to step sideways.</t>
  </si>
  <si>
    <t>Sees-through-Stars (Crinos Form)</t>
  </si>
  <si>
    <t>Seizing the Edge</t>
  </si>
  <si>
    <t>Glass Walkers - Shadow Lords</t>
  </si>
  <si>
    <t>In order for a Moot this character calls to fail, a creature of equal or higher renown than the Gift-user must vote against it.  The total number of votes needed for it to fail is otherwise unchanged.</t>
  </si>
  <si>
    <t>“You try turning him down when he's got that look.."</t>
  </si>
  <si>
    <t>Self-Serving Giovanni</t>
  </si>
  <si>
    <t>This vampire will do anything within his power to further his own agenda. He may use Wyrm Gifts of any aspect.</t>
  </si>
  <si>
    <t>Sense of the Prey</t>
  </si>
  <si>
    <t>Black Fury - Ragabash - Ajaba</t>
  </si>
  <si>
    <t>Attach this Gift to its user.  When a combat that this creature participated in ends, it may immediately discard this Gift to immediately attack one of the other participants.</t>
  </si>
  <si>
    <t>"You think you escaped me, but I will follow you wherever you go." - Shari</t>
  </si>
  <si>
    <t>Sense Prey</t>
  </si>
  <si>
    <t>Ajaba - Rokea - Animal Breed</t>
  </si>
  <si>
    <t>Reveal the top 5 cards of target sept deck.  If any of the revealed cards are Victims, place them in the Hunting Grounds.  The Gift user gains Victory Points from killing Victims this turn.  Shuffle the sept deck after using this Gift.</t>
  </si>
  <si>
    <t>"Spirits!  YEAH!" "I am never taking you hunting again…" - Njoki and Kamau</t>
  </si>
  <si>
    <t>Sense Wyrm</t>
  </si>
  <si>
    <t>Metis - Theurge - Black Furies</t>
  </si>
  <si>
    <t xml:space="preserve">Target a player; that player reveals the top four cards from his Sept deck. If any are Enemies, they are immediately placed in the Hunting Grounds. Reshuffle the player's Sept deck. Discard this Gift after use. </t>
  </si>
  <si>
    <t>"I think we're surrounded.."- Azhar Serpent-Slayer</t>
  </si>
  <si>
    <t>Sept of Gold</t>
  </si>
  <si>
    <t>A pack controlling the Sept of Gold will never lose its Redraw or Regeneration Phases. A pack can only have 1 Caern in play at a time. Only one Sept of Gold may be played per game.</t>
  </si>
  <si>
    <t>Sept of the Five Winds</t>
  </si>
  <si>
    <t>Gaia Pack with no Homid breed characters</t>
  </si>
  <si>
    <t>The Sept of the Five Winds is a caern of War, dedicated to reinstating the Impergium. A pack with the Sept of the Five Winds may automatically pack attack or defend with up to 15 Renown worth of characters (including the alpha) against any Homid-form characters. Only one Sept of the Five Winds may be in play at any time.</t>
  </si>
  <si>
    <t>Septum Crushed</t>
  </si>
  <si>
    <t>“Got your nose!"</t>
  </si>
  <si>
    <t>Serene Wilderness</t>
  </si>
  <si>
    <t>Nonalpha Allies of a pack controlling Serene Wilderness may refuse any challenges, even those challenges that may not normally be refused. They also may not be Sneak Attacked or otherwise engaged in combat unless they wish to be. Only 1 Serene Wilderness may be in play at any time.</t>
  </si>
  <si>
    <t>Serenity</t>
  </si>
  <si>
    <t>This Gift cancels a frenzy. Discard this Gift after its effect takes place.</t>
  </si>
  <si>
    <t>Serpentine</t>
  </si>
  <si>
    <t>The Garou often bind these animal spirits into service. Serpentine can use any Galliard Gifts.</t>
  </si>
  <si>
    <t>Serpent's Quest</t>
  </si>
  <si>
    <t>Play when an opponent attacks a member of your pack but withdraws after the first round of combat. You gain 2 victory points.</t>
  </si>
  <si>
    <t>This may only be played after the end of the first round of combat.</t>
  </si>
  <si>
    <t>Shadow Walker</t>
  </si>
  <si>
    <t>Garou Nation</t>
  </si>
  <si>
    <t>A long-standing enemy of Pentex, Shadow Walker has made many enemies among their Fomori ranks. When he is alpha, any Fomori alphas must declare their attack against him. Shadow Walker may use Homid, Ragabash, and Wendigo Gifts, and is considered to be in Crinos form.</t>
  </si>
  <si>
    <t>Shakar</t>
  </si>
  <si>
    <t>Bastet - Bagheera</t>
  </si>
  <si>
    <t>Shakar is of the Bagheera (panther) tribe of the Bastet (werecats).  He can use Theurge and Philodox Gifts.</t>
  </si>
  <si>
    <t>Shakar (Crinos Form)</t>
  </si>
  <si>
    <t>Shakey Mac</t>
  </si>
  <si>
    <t>Spirits play combat actions at -2 Rage when fighting Shakey Mac.</t>
  </si>
  <si>
    <t>Shakey Mac (Crinos Form)</t>
  </si>
  <si>
    <t>Shapeshift</t>
  </si>
  <si>
    <t>This card can be played at any time by a character in your pack.  The character playing this card immediately changes from breed form to Crinos form or from Crinos form to breed form.</t>
  </si>
  <si>
    <t>May be used by any creature capable of changing shape (e.g., any two-sided Character).</t>
  </si>
  <si>
    <t>Tony Harris</t>
  </si>
  <si>
    <t>Shattering the Binding Fetters</t>
  </si>
  <si>
    <t>By enacting this Rite the Uktena severs the ties that bind a spirit into servitude. Any single spirit Ally may be targeted by this Rite and is immediately sent into the Hunting Grounds. If the Ally was part of a Gaia pack, it becomes an Enemy; if the Ally was part of a Wyrm pack, it becomes a Victim.</t>
  </si>
  <si>
    <t>Shield of Gaia</t>
  </si>
  <si>
    <t>The user of this Gift gains a vast attunement to Gaia's rhythms; the Weaver's laws have no effect on her. The user is not affected by any Combat Actions dealt by non-Fetish weapons. This Gift lasts until canceled.</t>
  </si>
  <si>
    <t>Shieldmate</t>
  </si>
  <si>
    <t>Play this card when 1 of your characters is attacked. 1 packmate joins your character in pack defense as a shieldmate. Draw 1 additional combat card. You may choose whether your opponent's Combat Actions are played on the defender or the shieldmate.</t>
  </si>
  <si>
    <t>Creates a pack action.  Creates a pack defense.</t>
  </si>
  <si>
    <t>Shining Example</t>
  </si>
  <si>
    <t>Select a Garou when calling this moot. If passed, the selected Garou is now considered Loyal to his tribe and may double his renown when voting on moots called by members of that tribe. He may not double his Renown on Moots called by his own pack. Only Garou of the same tribe as the targeted Garou may vote on this Moot.</t>
  </si>
  <si>
    <t>Shogeka Hunter Moon</t>
  </si>
  <si>
    <t>Her frenzies cannot be cancelled. During moots, all Wendigo and Uktena in play will vote as she does. +3 Health.</t>
  </si>
  <si>
    <t>Will never vote in favor of Tribal Alliances. You must select Shogeka as your alpha.</t>
  </si>
  <si>
    <t>Shoragg</t>
  </si>
  <si>
    <t>Bane - Horse - Beast-of-War</t>
  </si>
  <si>
    <t>When in his horse form, Shoragg can automatically bring 1 other pack member along for a pack attack.</t>
  </si>
  <si>
    <t>Shoragg (Crinos Form)</t>
  </si>
  <si>
    <t>Shotgun</t>
  </si>
  <si>
    <t>Weapon. Firearm. Allows the character to use up to Rage 7 Combat Actions.</t>
  </si>
  <si>
    <t>Shriek</t>
  </si>
  <si>
    <t>Bastet - Corax</t>
  </si>
  <si>
    <t>The Gift user emits a loud Shriek. Any opponents in combat who have less Gnosis than the Gift user act at 1 Rage for the next round of combat. Discard this Gift upon use.</t>
  </si>
  <si>
    <t>Shroud</t>
  </si>
  <si>
    <t>The character summons an all-encompassing cloud of darkness which enshrouds any 1 target. This immediately ends any combat involving the target. No other attacks may be initiated against the target. The Shroud dissipates during the next Regeneration Phase. Discard this Gift after its effect takes place.</t>
  </si>
  <si>
    <t>Shroud of the Jungle</t>
  </si>
  <si>
    <t>Ragabash - Wendigo</t>
  </si>
  <si>
    <t>The Gift user can hide any 1 Battlefield for 1 full turn. The affected Battlefield cannot be engaged for any reason. This Gift will not affect a Battlefield that a character has already engaged.</t>
  </si>
  <si>
    <t>Shu Horus</t>
  </si>
  <si>
    <t>Can automatically step into the Umbra. Once per game, Shu Horus can bring his entire pack into the Umbra for 1 full turn. +1 Health.</t>
  </si>
  <si>
    <t>Vampires attack Shu Horus at +3 Rage. Vampire attacking Shu Horus automatically frenzy.</t>
  </si>
  <si>
    <t>Shu Horus can step into or OUT of the Umbra.</t>
  </si>
  <si>
    <t>Paul Lee</t>
  </si>
  <si>
    <t>Siberakh Relation</t>
  </si>
  <si>
    <t>The Siberakh are a bloodline offshoot of the Silver Fangs who usually avoid all of the political endeavors of the Garou. The Siberakh Relation may use Silver Fangs and Wendigo Gifts and is considered to be in Crinos form.</t>
  </si>
  <si>
    <t>Sidhe Knight</t>
  </si>
  <si>
    <t>At the end of each Combat Phase, this fey spirit attacks the highest Renown Wyrm character for 3 rounds. The Knight can use any Ragabash Gifts or Ragabash Actions.</t>
  </si>
  <si>
    <t>Silhouette</t>
  </si>
  <si>
    <t>Silhouette is a deadly assassin for Pentex.  Attacks from Silhouette cannot be blocked, dodged, or evaded.  Silhouette attacks the character with the highest Renown for 2 combat rounds at the end of each Combat Phase.  Only 1 Silhouette can be played per game.</t>
  </si>
  <si>
    <t>Silver Ammo</t>
  </si>
  <si>
    <t>Play with any damage card from a firearm attack.  Damage is aggravated.  The character does not have to equip with Silver Ammo in order to use this card.</t>
  </si>
  <si>
    <t>Silver Claws</t>
  </si>
  <si>
    <t>Ahroun - Silver Fangs</t>
  </si>
  <si>
    <t>The user of this Gift gains claws of pure silver. The character's next attack that connects does aggravated damage. Place Silver Claws with the Combat Action for the purpose of recording damage. Silver Claws may not be used in conjunction with weapon attacks or Bite Combat Actions.</t>
  </si>
  <si>
    <t>Silver Record</t>
  </si>
  <si>
    <t>Select 1 pack in play. A successful vote includes 1 of this pack's exploits in the legendary Silver Record. If the vote passes, this card is worth 2 victory points to the chosen pack. A pack may not benefit from more than 1 Silver Record per turn.</t>
  </si>
  <si>
    <t>Silvertongue</t>
  </si>
  <si>
    <t>Once per turn, Silvertongue can target a Garou of equal or lower Renown that has called a Moot. If the Moot fails, her jeering causes the target to take one damage. Use the Moot to mark the damage. Remove that Garou from the game if this killed them.</t>
  </si>
  <si>
    <t>Silvertongue (Crinos Form)</t>
  </si>
  <si>
    <t>Simon Gentle</t>
  </si>
  <si>
    <t>Simon's suave and charming personality hides deep insecurities.</t>
  </si>
  <si>
    <t>Simon Gentle (Crinos Form)</t>
  </si>
  <si>
    <t>Sings-for-the-Beast</t>
  </si>
  <si>
    <t>Fleeing her past in Russia, Sings-for-the-Beast is unfamiliar with Garou of the West.</t>
  </si>
  <si>
    <t>Sister Judith Paws-of-Light</t>
  </si>
  <si>
    <t>While Sister Judith is part of your pack, you may choose one member of your pack to regenerate his highest damage card injury (instead of his lowest) during the Regeneration Phase.</t>
  </si>
  <si>
    <t>Skin of the Hellbound</t>
  </si>
  <si>
    <t>Armor. A character equipped with the Skin of the Hellbound is not affected by any Damage Cards of Rage 6 or higher.</t>
  </si>
  <si>
    <t>Errata: A Character equipped with the Skin of the Hellbound is not affected by any Damage Cards of Rage 6 or higher. Clarification: The Skin has no effect on Combat Actions before they resolve and become damage cards (i.e. it only protects against damage and damage effects).</t>
  </si>
  <si>
    <t>Skindancer</t>
  </si>
  <si>
    <t>Choose 1 Garou. Successful vote means that the Garou is revealed as being a Skindancer (thus of the Wyrm and considered an enemy card) and is removed from his pack and placed in the Hunting Grounds. If the vote fails, the character calling the vote loses her voting ability for the remainder of the game.</t>
  </si>
  <si>
    <t>Skippy</t>
  </si>
  <si>
    <t>At the start of the game, pick a "handler" for Skippy. He may automatically pack attack and defend with the handler. if the handler dies, Skippy is removed from the game at the end of turn.</t>
  </si>
  <si>
    <t>Skippy (Crinos Form)</t>
  </si>
  <si>
    <t>Skull Pig</t>
  </si>
  <si>
    <t>Skull Pigs wander through graveyards and eat the corpses of Wyrm-tainted humans to replenish their ghastly might. They will automatically pack defend with all other Skull Pigs in the Hunting Grounds.</t>
  </si>
  <si>
    <t>Sky River Caern</t>
  </si>
  <si>
    <t>Non-alpha members of your pack cannot be challenged or sneak attacked. Only one Sky River Caern can be in play at any time.</t>
  </si>
  <si>
    <t>BSDs may use Sky River Caern. It does not protect Allies against the Entrapment Quest.</t>
  </si>
  <si>
    <t>Slash and Burn</t>
  </si>
  <si>
    <t>Play this card when you declare an attack against a pack's Territory. If the Territory, is destroyed, you gain 2 victory points in addition to any kills made during the combat.</t>
  </si>
  <si>
    <t>Sneak Attack</t>
  </si>
  <si>
    <t>The character can circumvent the normal combat protocol and engage any character, ally or enemy in play.  If played during the Combat Phase of a turn, Sneak Attack can interrupt the normal alpha attack cycle, but cannot interrupt a combat that has already begun.</t>
  </si>
  <si>
    <t>If a Prey Creature is attacked outside the combat phase, no one may step in and replace it (as there are no Alphas). If Sneak Attack is played during the combat phase to attack Prey, Alphas may step in as normal.</t>
  </si>
  <si>
    <t>Snickers</t>
  </si>
  <si>
    <t>Human - Cults - 7th Generation - Eater-of-Souls - Snatcher Caste</t>
  </si>
  <si>
    <t>Snickers can use Ragabash, Silent Striders, and Wendigo Gifts. When Alpha, Snickers can interrupt the normal alpha attack cycle to take his alpha action at any time.</t>
  </si>
  <si>
    <t>Sniper Rifle</t>
  </si>
  <si>
    <t>Weapon. Firearm.</t>
  </si>
  <si>
    <t>Once per turn, the Homid form Character equipped with a Sniper Rifle may play a Rage 2 or less Combat Action  on any creature in the Hunting Grounds. No Victory Points are scored by the Sniper Rifle's user, nor by packmates if the Sniper Rifle is used on an opponent they are facing in combat.  Do not refill your combat hand after using Sniper Rifle;  do so only when you may normally refill your hand.</t>
  </si>
  <si>
    <t>Markku Immonen</t>
  </si>
  <si>
    <t>Sofya Softkiller</t>
  </si>
  <si>
    <t>Purebred and proud, Sofya is known for her arrogance.</t>
  </si>
  <si>
    <t>Richard kane Ferguson</t>
  </si>
  <si>
    <t>Sofya Softkiller (Crinos Form)</t>
  </si>
  <si>
    <t>Solid Blow</t>
  </si>
  <si>
    <t>A well-placed blow to the opponent's chin.</t>
  </si>
  <si>
    <t>Son of Tyr</t>
  </si>
  <si>
    <t>Son of Tyr is a member of the Hand of Tyr camp. He will never withdraw from combat if he is the attacker, and must attack any other character who has attacked him if he is alpha.</t>
  </si>
  <si>
    <t>If multiple Characters have attacked him and are Alpha, he may choose which one to attack. If none are Alpha, but can be challenged, he must challenge a Character that has attacked him. It does not have to accept. This ability does not grant him multiple Alpha actions. This ability does not extend to Allies or Prey.</t>
  </si>
  <si>
    <t>Son of Tyr (Crinos Form)</t>
  </si>
  <si>
    <t>Song Chiang</t>
  </si>
  <si>
    <t>Song Chiang lives by his word.  If his player reneges on a deal-making promise, Song leaves the pack and is discarded.</t>
  </si>
  <si>
    <t>Song Chiang (Crinos Form)</t>
  </si>
  <si>
    <t>Song of Rage</t>
  </si>
  <si>
    <t>The user sends any target with a lower Gnosis than her own into frenzy. Discard this Gift after its effect takes place.</t>
  </si>
  <si>
    <t>It can only frenzy creatures capable of frenzying.</t>
  </si>
  <si>
    <t>Song of the Great Beast</t>
  </si>
  <si>
    <t>(Gnosis: 7) + Lupus - Wendigo</t>
  </si>
  <si>
    <t>The Song summons a legendary white bison. The bison may not take any actions during the turn it is brought into play.</t>
  </si>
  <si>
    <t>Song-of-Distant-Shores</t>
  </si>
  <si>
    <t xml:space="preserve">Garou - Wendigo - Theurge </t>
  </si>
  <si>
    <t>Song may recruit any Wraith Ally, regardless of requirements.</t>
  </si>
  <si>
    <t>“Did not my ancestors aid you when the Wyrmcomers desecrated your burial mounds? Come, repay that debt!"</t>
  </si>
  <si>
    <t>Kimberly LeCrone</t>
  </si>
  <si>
    <t>Son-of-Moonlight</t>
  </si>
  <si>
    <t>After any combat in which a Wolf-Spirit was slain, Son-of-Moonlight may interrupt play and attack whoever killed the wolf.</t>
  </si>
  <si>
    <t>Son-of-Moonlight (Crinos Form)</t>
  </si>
  <si>
    <t>Sound Thrashing</t>
  </si>
  <si>
    <t xml:space="preserve">Garou - Get of Fenris - Galliard </t>
  </si>
  <si>
    <t xml:space="preserve">If a moot called by Sound Thrashing fails, she gains +2 Rage for the duration of the next Combat phase. </t>
  </si>
  <si>
    <t>"We could have done it the easy way, but NOOOOO.."</t>
  </si>
  <si>
    <t>Sound Thrashing (Crinos Form)</t>
  </si>
  <si>
    <t>"You're going to make me carve my message into your flesh!"</t>
  </si>
  <si>
    <t>Sower of Thunder</t>
  </si>
  <si>
    <t>Sower-of-Thunder is a Wyrm-tainted Ronin Red Talons who is now horribly twisted and mutated by the Wyrm. He can play 2 combat cards per round and use any Ahroun or Red Talons Gift.</t>
  </si>
  <si>
    <t>Spawning</t>
  </si>
  <si>
    <t>When played, this card becomes a Bane Ally duplicating the Bane's breed form statistics. It does not receive any of the Character's special abilities or keywords. A Character can have multiple copies of Spawning in play.</t>
  </si>
  <si>
    <t>“Awww.. isn't he pestilential.."</t>
  </si>
  <si>
    <t>Samuel D. Hudson</t>
  </si>
  <si>
    <t>Spear of Deceit</t>
  </si>
  <si>
    <t>The Spear of Deceit allows its owner to end any fight in which she is engaged, provided at least two rounds of combat have been fought.</t>
  </si>
  <si>
    <t>Spectral Shade</t>
  </si>
  <si>
    <t>Bane - Cults</t>
  </si>
  <si>
    <t>The Spectral Shade is a wraith who has forgotten its identity. It shadows the character who recruits it; if that character is attacked, the Shade may replace the character in combat. The Shade can be alpha, but can't declare an attack.</t>
  </si>
  <si>
    <t>Tallison D. Daemontruse</t>
  </si>
  <si>
    <t>Spine Crushed</t>
  </si>
  <si>
    <t>Crinos form.</t>
  </si>
  <si>
    <t>Only usable in Crinos form.</t>
  </si>
  <si>
    <t>Spiral Boomerang</t>
  </si>
  <si>
    <t>Select 1 character you're in combat with. That character is forced into the Umbra and the Hunting Grounds for 2 turns, after which she returns to the physical world and her pack. Discard the Spiral Boomerang upon use.</t>
  </si>
  <si>
    <t>This can send creatures which cannot step sideways into the Umbra.</t>
  </si>
  <si>
    <t>Spirit Backlash</t>
  </si>
  <si>
    <t>Spirits bound into fetishes and Bane fetishes revolt and break free. All fetish and Bane fetish Equipment requiring Gnosis 5 or greater to equip are immediately discarded. Only 1 Spirit Backlash can be played per game. Discard the Event after its effect takes place.</t>
  </si>
  <si>
    <t>Spirit Circle</t>
  </si>
  <si>
    <t>Gaia favors those with the Spirit Circle under their sway. While Spirit Circle is in play, the Gifts of the pack that controls it may not be canceled. Only 1 Spirit Circle may be in play at any time.</t>
  </si>
  <si>
    <t>Spirit Drain</t>
  </si>
  <si>
    <t>The user drains all energy from any 1 spirit in play. The user regains full health and the spirit is discarded and worth no victory points. The user's Gnosis must exceed the Gnosis of the spirit. Discard this Gift after its effect takes place.</t>
  </si>
  <si>
    <t>If a spirit is Spirit Drained while in combat, it is not killed, it is discarded. No one gains Victory Points for killing it.</t>
  </si>
  <si>
    <t>Spirit Drum of Calm-Thunder</t>
  </si>
  <si>
    <t>Once per turn, the user of the drum may cancel any single frenzy. Using this ability will end the current combat, and the character whose frenzy was canceled may immediately attack the Fetish user.</t>
  </si>
  <si>
    <t>If you are in the real world and can affect the Umbra and use the drum to cancel the frenzy, the Umbral Character cannot attack you back as you are an invalid target.</t>
  </si>
  <si>
    <t>Spirit of the Fray</t>
  </si>
  <si>
    <t>For the duration of the battle, the user of this Gift strikes first, playing and resolving his Combat Action before all others in the combat. Though the user's Combat Actions strike first, his opponents are not necessarily considered to be bluffing. Discard this Gift after its effect takes place.</t>
  </si>
  <si>
    <t>Spirit of the Tiger</t>
  </si>
  <si>
    <t>Ahroun - Bastet - Stargazers</t>
  </si>
  <si>
    <t>The Gift user can draw 1 additional combat card for any Battlefield combat she is involved in. This Gift is permanent until canceled.</t>
  </si>
  <si>
    <t>Spirit Pacts</t>
  </si>
  <si>
    <t>If this Junta passes, for the rest of the game all Spirits bound by Gaia packs are worth their full printed renown in Victory Points, and Gaia packs can bind Spirits even while not in the Umbra. Only Theurges may vote in this Junta.</t>
  </si>
  <si>
    <t>Spirit Tiger</t>
  </si>
  <si>
    <t>(Gnosis: 7) + Bastet - Uktena</t>
  </si>
  <si>
    <t>This ferocious jungle spirit may not take any actions (other than defense) during the turn it is brought into play.</t>
  </si>
  <si>
    <t>Spiritual Revelation</t>
  </si>
  <si>
    <t>All Bane characters in play are automatically moved into the Umbra.</t>
  </si>
  <si>
    <t>Only affects Characters, not Allies or Prey. It may be played during combat.</t>
  </si>
  <si>
    <t>Splinter the Weakened Mind</t>
  </si>
  <si>
    <t>Odyssey Fomori - 7th Generation</t>
  </si>
  <si>
    <t>Play on a character who has just declared an attack. That character is now attacking an eligible target of your choice. The Gift user's Gnosis must exceed his target's. A character cannot be made to attack an opponent he could not legitimately attack. Discard this Gift after its effect takes place.</t>
  </si>
  <si>
    <t>Sports Car</t>
  </si>
  <si>
    <t>Armor. The character using the Sports Car may escape from any combat after the third round.</t>
  </si>
  <si>
    <t>Spotlight</t>
  </si>
  <si>
    <t>Spotlight's hatred of humans has turned him into a ruthless killing machine.</t>
  </si>
  <si>
    <t>Spotlight (Crinos Form)</t>
  </si>
  <si>
    <t>Spring of Visions</t>
  </si>
  <si>
    <t>Unique. This spring brings visions of the impending Apocalypse. At the end of turn you may place one Sept card from your hand back in your Sept deck. Shuffle your Sept deck.</t>
  </si>
  <si>
    <t>St. Vincent's Cathedral</t>
  </si>
  <si>
    <t>St. Vincent's Cathedral is of the last repositories of unshakable faith that still stands. The pack that controls it may not be attacked by spirits or Wyrm characters. St. Vincent's Cathedral may be attacked as a Territory normally. Only 1 St. Vincent's Cathedral may be in play at any time.</t>
  </si>
  <si>
    <t>Does not protect against Wyrm Allies or Enemies.</t>
  </si>
  <si>
    <t>Stag</t>
  </si>
  <si>
    <t>No faerie spirits can attack any members of the pack. You may draw 2 additional combat cards whenever you attack any enemy in the Hunting Grounds. A pack may not have more than 1 Pack Totem at any time.</t>
  </si>
  <si>
    <t>Stalks Death</t>
  </si>
  <si>
    <t>Stalks-Death has never lost a combat in his life. Anyone who defeats him may take a "trophy," earning them +1 victory points for killing him. He may use Philodox Gifts in addition to his normal ones.</t>
  </si>
  <si>
    <t>Stalks Death (Crinos Form)</t>
  </si>
  <si>
    <t>Stand like a Fool</t>
  </si>
  <si>
    <t>A Ragabash can play this card on any opponent she is facing in combat. For the next round the opponent cannot play any Combat Actions. If the opponent survives to the following round, she immediately enters Frenzy.</t>
  </si>
  <si>
    <t>This will not cause Prey or Allies to frenzy. Creatures which can't naturally frenzy will not frenzy for SLaF either. SLaF will not work against creatures which cannot lose their ability to play Combat Actions.</t>
  </si>
  <si>
    <t>Stands-Like-Mountain</t>
  </si>
  <si>
    <t>Stands-Like-Mountain tolerates humans more than her Red Talons tribemates do.</t>
  </si>
  <si>
    <t>Stands-Like-Mountain (Crinos Form)</t>
  </si>
  <si>
    <t>Stanislav Prochnow</t>
  </si>
  <si>
    <t>Stanislav feels the fury of the War of Rage. He must declare his alpha action against a non-Garou shapechanger if any is alpha.</t>
  </si>
  <si>
    <t>Stanislav Prochnow (Crinos Form)</t>
  </si>
  <si>
    <t>Staredown</t>
  </si>
  <si>
    <t>Homid - Philodox - Silver Fangs</t>
  </si>
  <si>
    <t>The character using this Gift intimidates any opponent he is facing, immediately ending combat. Discard this Gift after its effect takes place.</t>
  </si>
  <si>
    <t>Stench of Death</t>
  </si>
  <si>
    <t>Only spirits, Banes, and Metis can attack the user of this Gift. This Gift is permanent until canceled.</t>
  </si>
  <si>
    <t>Step Sideways</t>
  </si>
  <si>
    <t>Play during the Combat Phase, before alphas are chosen. Your character steps sideways into the Umbra against an initial Gauntlet of 3 (which is affected by any game modifiers).</t>
  </si>
  <si>
    <t>Sticky Paws</t>
  </si>
  <si>
    <t>The Gift user may steal any 1 piece of Equipment from another character. The user must still meet the requirements of the stolen item before it may be used. If the original owner defeats the new owner in combat, she recovers her property. Discard this Gift after its effect takes place.</t>
  </si>
  <si>
    <t>May be used at start of combat or between rounds of combat to steal opponents Equipment, equip it, and then use it on them. Sticky Paws targets the equipment, not the creature. It may thus be used on any creature with Equipment, not just characters.</t>
  </si>
  <si>
    <t>Stinging Wound</t>
  </si>
  <si>
    <t>If your opponent is damaged by this attack, he may play Combat Actions at +1 Rage for the next round.</t>
  </si>
  <si>
    <t>Stone of Scorn</t>
  </si>
  <si>
    <t>Play this card immediately on any character who declines a challenge. That character loses all voting rights until she engages in battle.</t>
  </si>
  <si>
    <t>Stonehenge</t>
  </si>
  <si>
    <t>A pack controlling Stonehenge may never be forced to lose Gnosis. Only 1 Stonehenge may be in play at any time.</t>
  </si>
  <si>
    <t>Stormcrow</t>
  </si>
  <si>
    <t>Any Garou in the Umbra</t>
  </si>
  <si>
    <t>Stormcrows are spirits that can automatically combine for pack attack or defense. Draw one additional combat card for every Stormcrow after the first that is drawn into combat. Stormcrows will not pack combine when fighting a Shadow Lords.</t>
  </si>
  <si>
    <t>Strange Rain</t>
  </si>
  <si>
    <t>The Uktena causes a rain of frogs, roaches, slugs, small squid, etc. Only characters with more Gnosis than the Gift user may be declared alpha for the next Combat Phase. Discard this Gift after its effects take place.</t>
  </si>
  <si>
    <t>Only Characters can be Alpha while this Gift is in effect.</t>
  </si>
  <si>
    <t>Streamlining</t>
  </si>
  <si>
    <t>You study your opponents' tactics and come up with a strategy that will let your pack defeat them faster. You may look through your Sept deck and remove up to three cards from it. Remove these cards from the game. Shuffle your Sept deck.</t>
  </si>
  <si>
    <t>Florence Wong</t>
  </si>
  <si>
    <t>Street Bum</t>
  </si>
  <si>
    <t>While in play, the Street Bum counteracts 1 Mass Pollution card in play.</t>
  </si>
  <si>
    <t>Stuck Sideways</t>
  </si>
  <si>
    <t>Select one character stepping sideways. That character is trapped until the next redraw Phase and can be attacked by any alpha in play. The character can take no actions during this time, but can play combat actions (except Umbral Escape) if attacked.</t>
  </si>
  <si>
    <t>The target of Stuck Sideways is in both the real world and Umbra. It may only be used when a creature uses an effect that says it steps sideways- other effects that move it into or out of the Umbra without it stepping sideways are unaffected. Stuck Sideways can be used during a combat- it will not end combat.</t>
  </si>
  <si>
    <t>Stunning Strike</t>
  </si>
  <si>
    <t>If this attack does damage against a Frenzied opponent, that character's frenzy ends at the end of the current combat round, and the character may not frenzy again during this combat. Not usable by a frenzied combatant.</t>
  </si>
  <si>
    <t>Melissa O'Brien</t>
  </si>
  <si>
    <t>Subjugation of Gaia</t>
  </si>
  <si>
    <t>The Gift user can select any 1 Pack Totem, Lunar Phase, or piece of fetish Equipment and remove it from play. Discard this Gift after its effect takes place.</t>
  </si>
  <si>
    <t>This may also destroy Bane Fetishes.</t>
  </si>
  <si>
    <t>Submachine Gun</t>
  </si>
  <si>
    <t>Weapon. Firearm. The character can play up to 2 Combat Actions of Rage 2 or lower each round of combat.</t>
  </si>
  <si>
    <t>Can only be used in Homid form.</t>
  </si>
  <si>
    <t>Submission Hold</t>
  </si>
  <si>
    <t>If Submission Hold damages your opponent, he is removed from combat at the end of the round. Submission Hold will not remove a frenzied opponent from combat.</t>
  </si>
  <si>
    <t>Suburban High School Kid</t>
  </si>
  <si>
    <t>Suburban High School Kids will automatically pack defend with each other and with any High School Athletes when attacked.</t>
  </si>
  <si>
    <t>This creature pack defends with the High School Athlete when Athlete is attacked, but the Athlete won't defend with the SHSK if it is attacked.</t>
  </si>
  <si>
    <t>Sucker Punch</t>
  </si>
  <si>
    <t>Requires: no Weapon</t>
  </si>
  <si>
    <t xml:space="preserve">You unexpectedly lash out at your opponent, catching him by surprise. This attack can not be Dodged. Sucker Punch does 3 additional damage if it is a bluff. </t>
  </si>
  <si>
    <t>Lee O'Connor</t>
  </si>
  <si>
    <t>Suffering Bastard</t>
  </si>
  <si>
    <t>The target of this Gift must skip their next Regeneration Phase. Discard this Gift after its effect takes place.</t>
  </si>
  <si>
    <t>Suicide Fomori Team</t>
  </si>
  <si>
    <t>Attackers may not freely break off combat with the Suicide Fomori Team. If combat with this team lasts past 3 rounds, these Fomori explode, doing 2 aggravated damage to the highest Renown opponent in combat against them. These Fomori are worth no victory points if they explode.</t>
  </si>
  <si>
    <t>Suit of Mirrors</t>
  </si>
  <si>
    <t>Armor. The Suit of Mirrors dazzles opponents so they have trouble using their special abilities. The user is not affected by Gifts of Gnosis 4 or less. This does not include Gifts cast by the wearer or her packmates.</t>
  </si>
  <si>
    <t>Summer Country</t>
  </si>
  <si>
    <t>When an opponent attacks one of your characters, that opponent cannot frenzy and plays combat actions at -1 Rage. Your pack can only have one Realm in play.</t>
  </si>
  <si>
    <t>Superior tactics</t>
  </si>
  <si>
    <t>You may choose 2 of your characters involved in a Battlefield conflict. Your opponent can only play Combat Actions against these two characters. If either one of these characters dies, your opponent can play Combat Actions against any of your characters involved in the combat.</t>
  </si>
  <si>
    <t>Supply Station Raid</t>
  </si>
  <si>
    <t>Draw 4 additional combat cards. Pentex characters and allies are at -2 Renown for the purpose of totaling Pack Defense.</t>
  </si>
  <si>
    <t>Surly Redcap</t>
  </si>
  <si>
    <t>The Surly Redcap will destroy any single piece of non-Fetish Equipment (Redcap player's choice) at the end of any combat in which he is the attacker.</t>
  </si>
  <si>
    <t>Surprise Ally</t>
  </si>
  <si>
    <t>Play before the first round of a combat (including right after a challenge has been accepted) or between rounds of a combat. You may draw in one additional pack member for a pack attack. Draw 1 additional combat card. Surprise Ally can only be used during combats in which your character is the attacker.</t>
  </si>
  <si>
    <t>Creates a pack action.  Creates a pack attack.</t>
  </si>
  <si>
    <t>Surprise Attack</t>
  </si>
  <si>
    <t>If this card damages an opponent during the first round of combat, the victim will inflict no damage this round.</t>
  </si>
  <si>
    <t>If 2 Surprise attacks resolve against each other, neither creature will do damage. Surprise Attack cannot cancel damage from a Fast Striking effect unless Surprise Attack was also Fast Striking.</t>
  </si>
  <si>
    <t>Surveillance Foray</t>
  </si>
  <si>
    <t>Bastet or Mokolé Alpha</t>
  </si>
  <si>
    <t>Draw 1 combat card. You may look at the defender's sept hand after attack and defense are declared, but before the first round of combat.</t>
  </si>
  <si>
    <t>Survival Nut</t>
  </si>
  <si>
    <t>The Survival Nut attacks the highest Renown Pentex character for 4 rounds at the end of each Combat Phase.</t>
  </si>
  <si>
    <t>Survival of the Fittest</t>
  </si>
  <si>
    <t>Select 1 Wyrm character who has taken at least 1/2 Health in damage.  On a successful vote, combat immediately begins between that character and the character calling this board meeting.  Combat lasts for 4 rounds.</t>
  </si>
  <si>
    <t>Survivor</t>
  </si>
  <si>
    <t>The Bone Gnawer using this Gift receives the aid of the Bear Totem to withstand the call of death. The character must suffer one additional damage card beyond those normally required to kill her before she will actually die. This Gift is permanent until canceled.</t>
  </si>
  <si>
    <t>Susan Anthony</t>
  </si>
  <si>
    <t>While Susan is in your pack, you may start the game with one Kinfolk Ally in play.</t>
  </si>
  <si>
    <t>Susan may start the game with any Kinfolk Ally, including those she does not meet the requirements for.</t>
  </si>
  <si>
    <t>Susan Anthony (Crinos Form)</t>
  </si>
  <si>
    <t>Svajda</t>
  </si>
  <si>
    <t>Bastet - Balam</t>
  </si>
  <si>
    <t>Svajda possesses a distracting beauty. Once per game she may end any attack against her before any Combat Actions are played. This action will revert her to Homid form.</t>
  </si>
  <si>
    <t>Svajda (Crinos Form)</t>
  </si>
  <si>
    <t>Swat Officer</t>
  </si>
  <si>
    <t>Police. The SWAT Officer is armed with a 9mm Semi-Auto Pistol. If disarmed, he becomes Rage 2. Attacks from the SWAT Officer cannot be blocked.</t>
  </si>
  <si>
    <t>Sweet Luna's Smile</t>
  </si>
  <si>
    <t xml:space="preserve">Garou - Children of Gaia - Ragabash </t>
  </si>
  <si>
    <t>Sweet Luna's Smile may regenerate aggravated damage. She gains +1 Gnosis while a Lunar Phase is in play</t>
  </si>
  <si>
    <t>Swift Reconnaissance</t>
  </si>
  <si>
    <t>The Gift user may see her opponents Combat Action before it is played and select her own Combat Action once her opponents has been seen. The Gift user must play a Combat Action during each round of combat. Discard this Gift after 3 rounds of combat have passed, or the current combat ends.</t>
  </si>
  <si>
    <t>Swims-in-Mbembe's-Wake</t>
  </si>
  <si>
    <t>As the discoverer of the lost Spear of Mokolé-Mbembe, once per turn, Swims may allow one other Mokolé to ignore an effect that would prevent it taking an action.</t>
  </si>
  <si>
    <t>Emma Lazauski</t>
  </si>
  <si>
    <t>Swims-in-Mbembe's-Wake (Crinos Form)</t>
  </si>
  <si>
    <t>Swipe</t>
  </si>
  <si>
    <t>A tough, scraping blow that rarely fails to draw blood.</t>
  </si>
  <si>
    <t>Sybil</t>
  </si>
  <si>
    <t>Iliad - Fomori - Pentex - Beast-of-War - Team #21</t>
  </si>
  <si>
    <t>Sybil can pack attack or defend with any other member of First Team #21 in her pack.</t>
  </si>
  <si>
    <t>Sybil (Crinos Form)</t>
  </si>
  <si>
    <t>Sybil can pack attack or defend with any other member of First Team #21 in her pack. Sybil can continue to use "Homid Only" Equipment in her Battle form.</t>
  </si>
  <si>
    <t>Sylvan-Ivanovich-Sylvan</t>
  </si>
  <si>
    <t xml:space="preserve">Garou - Shadow Lords - Theurge </t>
  </si>
  <si>
    <t xml:space="preserve">Sylvan is +2 renown for voting on moots called by Shadow Lords, including ones she calls. </t>
  </si>
  <si>
    <t>"My, she has tremendous assets.."</t>
  </si>
  <si>
    <t>Sylvan-Ivanovich-Sylvan (Crinos Form)</t>
  </si>
  <si>
    <t>"Er.. is a tremendous asset to her tribe!  That's what I meant!"</t>
  </si>
  <si>
    <t>Syntax</t>
  </si>
  <si>
    <t>Syntax is an expert Monkeywrencher.  All Pentex enemies she or her pack faces in combat are considered -2 Rage.</t>
  </si>
  <si>
    <t>Syntax (Crinos Form)</t>
  </si>
  <si>
    <t>T. F. MacNeil</t>
  </si>
  <si>
    <t>Human - Pentex - Executive - Beast-of-War - Team #21</t>
  </si>
  <si>
    <t>The Leader of First Team #21. He can pack attack or defend with any and all other Team #21 members in his pack. You may draw 2 additional combat cards per additional Team #21 member in combat. T.F. can equip with any fetish or Bane fetish Equipment regardless of its Gnosis cost.</t>
  </si>
  <si>
    <t>T.F. can use a Fetish/Bane Fetish of any Gnosis. He cannot use ones with any additional requirements he does not meet.</t>
  </si>
  <si>
    <t>Tabula Rasa</t>
  </si>
  <si>
    <t>A character using Tabula Rasa is desperately calling for the Garou to unite under Gaia. As long as Tabula Rasa is in play, the Moot Phase occurs AFTER the Combat Phase instead of before it. Only 1 Tabula Rasa may be played per game.</t>
  </si>
  <si>
    <t>Tag Teaming</t>
  </si>
  <si>
    <t>Tag Teaming deals +2 damage if another Tag Teaming has been played by any of your pack members in this combat. If two Tag Teamings are played by two of your pack members simultaneously, both receive the bonus.</t>
  </si>
  <si>
    <t>Dani "Zippermouth" Zim</t>
  </si>
  <si>
    <t>Tail Lash</t>
  </si>
  <si>
    <t>Tail Lash does +4 damage if played by a Rokea or Mokolé not in Homid form.  It may not be used with a weapon.</t>
  </si>
  <si>
    <t>Take the True Form</t>
  </si>
  <si>
    <t>Philodox - Children of Gaia</t>
  </si>
  <si>
    <t>The user forces any shapechanger to revert to his breed form. If this kills the character in combat, the victim's opponent gains victory points for the kill. Discard this Gift after its effect takes place.</t>
  </si>
  <si>
    <t>If a Character is killed with Take the True Form, its opponent in combat will get the Victory Points, even if it was not the Gift user. If used outside combat to kill a Character, no one gets any Victory Points. Take the True Form is not a damage card, and thus may not be redirected. Characters may counter Take the True Form by immediately playing an effect that send them to Crinos- this will prevent them from dying, including Frenzy if they are in combat. Reversal: Take the true Form will work on any two side Character.</t>
  </si>
  <si>
    <t>Taking the Death Blow</t>
  </si>
  <si>
    <t>Play this card when 1 of your characters receives a mortal wound. Select another member of your pack to take the wound instead. Combat may continue with the new pack member in place of the old. The new pack member is considered to be alpha for the remainder of the Combat Phase.</t>
  </si>
  <si>
    <t>A creature temporarily away from its pack (e.g. Stepping in) cannot use TtDB.  TtDB does not create a pack action.  TtDB can only redirect damage cards:  it cannot be played in response to effects which lower health or force a shapeshift.  See rules on Redirecting Attacks.</t>
  </si>
  <si>
    <t>Talebearer's Quest</t>
  </si>
  <si>
    <t>Galliard - Bastet - Corax</t>
  </si>
  <si>
    <t>Play when a Character of Renown 4 or less that is a Bastet, Corax, or Galliard participates in the same pack action as a character of Renown 8 or higher and survives. Place this quest in your Victory Pile where  is worth 2 Victory Point.</t>
  </si>
  <si>
    <t>“Wow, it's an honor just to carry his weapons."</t>
  </si>
  <si>
    <t>Traci Vermeesch</t>
  </si>
  <si>
    <t>Tamara Lovegrove</t>
  </si>
  <si>
    <t>Human - Cults - 7th Generation - Eater-of-Souls - Medical Caste</t>
  </si>
  <si>
    <t>While in play, Tamara can choose any 1 Garou character and 'lock' them into whichever form they're in (Homid, Crinos or Lupus). This cannot be done until the second turn of play, but will last for as long as Tamara does.</t>
  </si>
  <si>
    <t>Once Tamara selects a target, she may not change it. If Tamara's target and Tamara simultaneously do lethal damage to each other, the targetted Garou still die without flipping to Crinos.</t>
  </si>
  <si>
    <t>Tambertail's heart</t>
  </si>
  <si>
    <t>Tambertail was a Fianna Theurge and the Black Spiral Dancers have mummified his heart as an artifact; it warns them of impending danger. A character equipped with Tambertail's Heart may escape from any combat after the second round. Only 1 Tambertail's Heart may be played per game.</t>
  </si>
  <si>
    <t>Tanzut</t>
  </si>
  <si>
    <t>Garou - Silent Striders - Philodox - Kailindo</t>
  </si>
  <si>
    <t>Tanzut (Crinos Form)</t>
  </si>
  <si>
    <t>Tar Baby</t>
  </si>
  <si>
    <t>Play at the start of combat. Each time your opponent plays a combat action other than a dodge, they lose one Rage for the duration of the combat. If they use a Weapon to play something other than a dodge, they may not use it for the rest of the combat. Discard this Gift at the end of the combat.</t>
  </si>
  <si>
    <t>Taste of Pain</t>
  </si>
  <si>
    <t>Select 1 damage card that another character has received. That damage card now becomes aggravated and cannot be regenerated. Discard this Gift after its effect takes place.</t>
  </si>
  <si>
    <t>Taste of Pain targets a damage card, thus may affect creatures that cannot be targetted by Gifts because it is targetting the damage card, not the creature.</t>
  </si>
  <si>
    <t>Taunt</t>
  </si>
  <si>
    <t>A Ragabash can play this card on any Garou who has just refused a challenge.  That Garou immediately accepts the challenge and enters frenzy.</t>
  </si>
  <si>
    <t>Any Ragabash can play Taunt, even if he was not involved in the original challenge. Only Garou can be Taunted.</t>
  </si>
  <si>
    <t>Tear Gas Cannister</t>
  </si>
  <si>
    <t>Weapon. Play Tear Gas in between rounds of combat (as a Combat Event). All characters, allies, enemies, and victims in combat with 2 or less Health remaining in their current form act at Rage 1 for the next 2 rounds of combat.</t>
  </si>
  <si>
    <t>Tech Speak</t>
  </si>
  <si>
    <t>The Glass Walkers convinces the spirits in her opponent's weapons that she is not the true target. The Glass Walkers may play this Gift on any opponent using non-Fetish weapons. For 1 round, after Combat Actions are exchanged, the opponent is damaged by his own Combat Actions. The Glass Walkers may not play any Combat Actions during the following round of combat. Discard this Gift after its effects take place.</t>
  </si>
  <si>
    <t>Technician #7</t>
  </si>
  <si>
    <t>Technician #7 can play 2 Combat Actions when in his Battle form.</t>
  </si>
  <si>
    <t>Technician #7 (Crinos Form)</t>
  </si>
  <si>
    <t>Teeth-of-Titanium</t>
  </si>
  <si>
    <t>As much machine as animal, Teeth-of-Titanium rarely shows emotion and cannot frenzy.</t>
  </si>
  <si>
    <t>Lee M. Fields / Brian Dugan</t>
  </si>
  <si>
    <t>Teeth-of-Titanium (Crinos Form)</t>
  </si>
  <si>
    <t>Telemarketing Campaign</t>
  </si>
  <si>
    <t>All other packs skip their next Redraw Phase. The player using Telemarketing Campaign has his Sept hand size reduced by three next turn. The same player may not play Telemarketing Campaign two turns in a row.</t>
  </si>
  <si>
    <t>Select 1 pack in play. This pack must skip its next Redraw Phase.</t>
  </si>
  <si>
    <t>Telling Blow</t>
  </si>
  <si>
    <t>If the damage from this card immediately kills your opponent, place Telling Blow in your victory pile for an additional 3 victory points.</t>
  </si>
  <si>
    <t>This must be the killing blow to take effect. If a Prey Creature kills someone with a Telling Blow, TB has no special effect.</t>
  </si>
  <si>
    <t>Temple Ruins Ambush</t>
  </si>
  <si>
    <t>Wyrm, Mokolé or Bastet</t>
  </si>
  <si>
    <t>Termite Mounds</t>
  </si>
  <si>
    <t>Ajaba - Bagheera - Swara</t>
  </si>
  <si>
    <t>On the open plains, even a few feet of height can let a hunter see for miles.  Once per turn, the pack controlling Termite Mounds may look at the top 3 cards of target player's combat deck.</t>
  </si>
  <si>
    <t>Th' M'Gregors</t>
  </si>
  <si>
    <t>The MacGregors are an inbred degenerate family of Fomori. They may play 2 Combat Actions per round. They will not pack defend with lone Fomori nor other MacGregors families.</t>
  </si>
  <si>
    <t>The Badger's Heart</t>
  </si>
  <si>
    <t>Metis - Children of Gaia</t>
  </si>
  <si>
    <t>The victim of this Gift has trouble using its Rage effectively. Target a character with a Crinos form. It is now considered to have its Breed form Rage while in Crinos instead of its printed Crinos Rage. This Gift lasts until it is cancelled or the target frenzies.</t>
  </si>
  <si>
    <t>The Bat</t>
  </si>
  <si>
    <t>The Bat is a totem of strength. Characters following the Bat gain 1 Rage and 1 Health. They can never fight for more than 3 rounds of combat and will escape from any combat after the third round. A character can only have 1 personal totem at a time. Characters with personal totems may no longer benefit from a pack totem.</t>
  </si>
  <si>
    <t>The Battleground</t>
  </si>
  <si>
    <t>When defending, your character can replay any one exchange of cards, once per combat. This must be done immediately after the exchange in Question. The cards being replayed are discarded. Your pack can only have one Realm in play.</t>
  </si>
  <si>
    <t>The Black Room</t>
  </si>
  <si>
    <t>The bouncers at this club don't take any lip from anyone, even Crinos werewolves. While your pack controls the prestigious nightclub, attacks may only be declared against your pack by Homid-form attackers. The Black Room may be attacked as a Territory normally. Only 1 Black Room may be in play at any time.</t>
  </si>
  <si>
    <t>The Calyx</t>
  </si>
  <si>
    <t>Located in the Black Furies' native Greece, the Calyx is a seat of consolidated Black Fury power. Members of the pack who control the Calyx may use Ahroun Gifts. Only 1 Calyx may be in play at any time.</t>
  </si>
  <si>
    <t>The Cleaner</t>
  </si>
  <si>
    <t>A specialist in change of 'taking care' of trouble spots. The Cleaner may attack the highest Renown Gaia character or ally at the beginning of each Combat Phase, before alphas are chosen. He is considered armed with a 9mm semi-auto pistol. If disarmed, his Rage becomes 4.</t>
  </si>
  <si>
    <t>The Council for Universal Trade</t>
  </si>
  <si>
    <t>The Gauntlet of this caern can never be "fluxed" higher than 6 or lower than 4.  This caern is unaffected by Pattern Spiders.  Only one Council for Universal Trade can be in play at any time.</t>
  </si>
  <si>
    <t>The Dark Fungus</t>
  </si>
  <si>
    <t>The Dark Fungus's children are blessed with surreal visions. Once per turn, you may look at the top three cards of any player's Sept deck. You may place one of those cards on the bottom of that player's Sept deck; replace the other two on top of the Sept deck in any order.</t>
  </si>
  <si>
    <t>The Docks</t>
  </si>
  <si>
    <t>A pack controlling the Docks may influence Equipment traveling into their area. If a member of another pack wants to equip with a piece of non-Fetish Equipment she must ask permission from the owner of the Docks. If the owner refuses, he himself may not equip during this turn. Lone Wolf Lupo is not affected by the Docks. Only 1 Docks may be in play at any time.</t>
  </si>
  <si>
    <t>Errata: If the owner of the Docks prevents someone from equipping, the owner may not equip non-Fetish items this turn; he can still equip Fetish and Bane Fetish items.  While the Docks is out, all players except the owner of the Docks must equip all their non-fetish equipment during Closed Play in the Resource phase and the owner of the Docks must equip his non-fetish equipment during Open Play in the Resource Phase.</t>
  </si>
  <si>
    <t>The General</t>
  </si>
  <si>
    <t>Human - Cults - 7th Generation - Defiler - Warrior Caste</t>
  </si>
  <si>
    <t>The General can pull any and all police out of the Hunting Grounds to assist him in a pack attack or defense. Although the controlling player draws no extra cards, she may choose which members of the 'pack' receive her opponent's damage cards.</t>
  </si>
  <si>
    <t>Police that The General brings into your pack are considered Allies (and are worth full VP to anyone who kills them). His ability to redirect damage only applies to himself and Police he brings into the pack attack/defence; he cannot redirect damage to or from other creatures in the same pack action. Errata: Warrior Caste.</t>
  </si>
  <si>
    <t>The Green Dragon</t>
  </si>
  <si>
    <t>Pack Totem - Constrained</t>
  </si>
  <si>
    <t>Unique. This pack's alpha, if a Character, does aggravated damage and acts at +2 Rage in Breed form. Your packmembers may never withdraw from combat. Discard this Totem if its pack ever contains a Metis.</t>
  </si>
  <si>
    <t>The Litany's Guidance</t>
  </si>
  <si>
    <t>The character who calls this vote declares war on the Wyrm and its followers. If The Litany's Guidance passes, for the remainder of the game Gaia packs will not gain any victory points for killing Gaia pack characters or allies.</t>
  </si>
  <si>
    <t>The Naysayer's Hovel</t>
  </si>
  <si>
    <t>At the beginning of the turn, during the Redraw Phase, the pack controlling the Naysayer's Hovel selects 1 Territory in play. That Territory offers no benefits to the pack that controls it for the current turn. Only 1 Naysayer's Hovel may be in play at any time.</t>
  </si>
  <si>
    <t>The Piper</t>
  </si>
  <si>
    <t>When the Piper is in play, all Garou act at -1 Rage and -1 Gnosis. Any Garou who has less than 1 Rage or Gnosis cannot act until the Piper is removed from play.</t>
  </si>
  <si>
    <t>Joining a pack action is not an action, so Characters that can't take actions due to the Piper may be dragged into pack actions. They may not play Combat Actions once in the pack action. Errata: Unique</t>
  </si>
  <si>
    <t>The Pit</t>
  </si>
  <si>
    <t>The Pit is a seedy dive in the thrall of the Wyrm. The pack controlling The Pit gains +1 victory points for any Victims they kill. If The Pit is removed from this pack's control, it still gains the victory point bonus for any kills made while the pack controlled The Pit. Only 1 Pit may be in play at any time.</t>
  </si>
  <si>
    <t>The bonus applies only to Victims, not Enemies.</t>
  </si>
  <si>
    <t>The Silver Crown</t>
  </si>
  <si>
    <t>The bearer of the Silver Crown gains +6 renown during Moots. Once per game, during the Moot Phase, you may look at another player's sept hand. You may then force them to play any 1 Action, Event or Gift immediately. Discard the Silver Crown after doing this. Only 1 Silver Crown may be played per game.</t>
  </si>
  <si>
    <t>The Stolen Wolf</t>
  </si>
  <si>
    <t>Select a Garou. Only members of that Garou's auspice may vote. If passed, the victim reverts to his breed form. He cannot change form until he frenzies. If the vote fails, the victim frenzies and immediately attacks the character who called the vote. Each player draws combat cards and combat proceeds as normal.</t>
  </si>
  <si>
    <t>The Under Barrows</t>
  </si>
  <si>
    <t>Fianna - Silver Fangs</t>
  </si>
  <si>
    <t>Once per Equip/Ally Phase, a pack controlling the Under-Barrows may search through their sept deck and bring any faerie Ally into play. Only 1 Under-Barrows may be in play at any time.</t>
  </si>
  <si>
    <t>The Vigil Forsaken</t>
  </si>
  <si>
    <t>The character who enacts the Vigil breaks the rituals of another. The Vigil Forsaken cancels any single Rite in play. A pack may only play 1 Vigil Forsaken per game. Discard this Rite after its effects take place.</t>
  </si>
  <si>
    <t>This can be played to target a Rite at any time, not just when it has first been played.</t>
  </si>
  <si>
    <t>The Wheel of Ptah</t>
  </si>
  <si>
    <t>The controller of this caern can always choose which Moon Bridges affect her caern and which do not. At her discretion, other packs can use her caern to open Moon Bridges or step sideways into the Umbra. Only one Wheel of Ptah can be in play at any time.</t>
  </si>
  <si>
    <t>The Wolves are out there</t>
  </si>
  <si>
    <t>Governmental investigations force characters into hiding. Play The Wolves Are Out There at the end of any Moot Phase, and all characters skip the Combat Phase, immediately returning to the Redraw Phase.</t>
  </si>
  <si>
    <t>There You Are!!!</t>
  </si>
  <si>
    <t>Play when an attacker declares that they will not continue combat. Combat ends, cards are redrawn as normal. A new combat begins between your character and the former attacker, who is now defending.</t>
  </si>
  <si>
    <t>You may play this even if you were not part of the original fight.</t>
  </si>
  <si>
    <t>Thirst for Vengeance</t>
  </si>
  <si>
    <t>While the user is in combat with a Rival, it gains 2 Rage and its frenzies may not be prevented.</t>
  </si>
  <si>
    <t>"If you ever hear the whoop of a hyena, do not hide - pray." - The Huntress</t>
  </si>
  <si>
    <t>Thomas Kachina</t>
  </si>
  <si>
    <t>Thomas can automatically pack attack or defend with his twin sister Allison.  If Allison is in another player's pack, Allison joins at that player's option.</t>
  </si>
  <si>
    <t>Thomas Kachina (Crinos Form)</t>
  </si>
  <si>
    <t>Thousand Cubs</t>
  </si>
  <si>
    <t>Thousand Cubs has +2 Renown for voting on Moots called by Characters of lower Renown.  Loyalty: Ajaba.</t>
  </si>
  <si>
    <t>"Now you listen here, whelp!"</t>
  </si>
  <si>
    <t>Thousand Cubs (Crinos Form)</t>
  </si>
  <si>
    <t>"I told you not to touch that."</t>
  </si>
  <si>
    <t>Throat Bare</t>
  </si>
  <si>
    <t>Play this action any time before a character receives a mortal wound. The character taking this action cannot play any more Combat Actions for the duration of the combat. However, if killed, the attacker receives no victory points for the kill. This card will only work in a Gaia vs. Gaia or Wyrm vs. Wyrm situation.</t>
  </si>
  <si>
    <t>Thunder Tiger</t>
  </si>
  <si>
    <t>Thunder Tiger (Crinos Form)</t>
  </si>
  <si>
    <t>Thunder's Gauntlet</t>
  </si>
  <si>
    <t>Thunder's Gauntlet enables the user to manipulate the forces of lightning and storms. Once per game, the owner of Thunder's Gauntlet may select 1 non-Shadow Lords character in play and smite him with a bolt of lightning; that character's Health is immediately reduced to 1. Transfer Thunder's Gauntlet to this character as a Damage card. Only 1 Thunder's Gauntlet may be played per game.</t>
  </si>
  <si>
    <t>TG reduces the target's health to 1 in all forms, including all modifiers. If they had damage, it still only reduces their remaining health to 1. If forced to breed form immediately after TG was used, the Character still has 1 health remaining in breed form. The damage from TG may be regenerated and cannot be made aggravated.</t>
  </si>
  <si>
    <t>Tibetan Monastery</t>
  </si>
  <si>
    <t>All characters in your pack are considered to know Kailindo while the Monastery is in play. Only 1 Tibetan Monastery may be in play at any time.</t>
  </si>
  <si>
    <t>Only affects Characters, not Allies.</t>
  </si>
  <si>
    <t>Tim Rowantree</t>
  </si>
  <si>
    <t>If Tim's pack gets a caern, Tim gains +2 Rage and +1 Health.</t>
  </si>
  <si>
    <t>Tim Rowantree (Crinos Form)</t>
  </si>
  <si>
    <t>Toga of Dionysius</t>
  </si>
  <si>
    <t>A character equipped with the Toga cannot be affected by Gifts and loses 2 Rage (never reduced to less than 1). Any Gifts currently affecting a character who equips with a Toga of Dionysius are discarded.</t>
  </si>
  <si>
    <t>The user cannot be affected by any Gifts played by anyone. His Equipment may be targeted by gifts that target Equipment. His combat actions may be targeted by Gifts that directly target combat actions. The toga will not prevent opponents from targeting themselves with Gifts. It does not cancel Gifts, but it will temporarily render some Gifts attached to opponents that would otherwise affect the user of the toga (such as Gift of the Porcupine or Odor of Skunk) inoperable; consider such Gifts to have empty text boxes with regard to the user of the Toga of Dionisus, they work as normal against all other creatures.</t>
  </si>
  <si>
    <t>Toga Party</t>
  </si>
  <si>
    <t>Play this card for your pack at any time before alphas are chosen. Your alpha has no attack this turn. Each member of your pack is at +2 Rage if attacked.</t>
  </si>
  <si>
    <t>Tongue of the Leech</t>
  </si>
  <si>
    <t>At the beginning of the turn, you may choose one damage card and change its type; either from aggravated to normal, or from normal  to aggravated. Tongue of the Leech may not be used by vampires.</t>
  </si>
  <si>
    <t>Toreador Poseur</t>
  </si>
  <si>
    <t>Vampire. You may not voluntarily withdraw from combat with the Toreador. If combat continues for more than three rounds with the Toreador and it is unwounded, the attacker cannot be alpha for the next two turns. The Toreador may use Homid Gifts.</t>
  </si>
  <si>
    <t>Totem Form</t>
  </si>
  <si>
    <t>The character assumes the form of a powerful Wyrm Totem, and gains 2 Rage, 2 Gnosis, and 2 Health. The character can use any Wyrm Gifts of any Gnosis. Discard this Gift during the next Redraw Phase.</t>
  </si>
  <si>
    <t>Touch of the Eel</t>
  </si>
  <si>
    <t>The user of this Gift becomes a conduit of electricity. The next opponent to successfully wound him in combat will take 1 damage. A character can only use 1 Touch of the Eel at a time. When hit, transfer this card as a damage card. Touch of the Eel will not wound an opponent using a firearm.</t>
  </si>
  <si>
    <t>Tourist Litterbug Lout</t>
  </si>
  <si>
    <t>Teach this clown a lesson.</t>
  </si>
  <si>
    <t>Town Meeting</t>
  </si>
  <si>
    <t xml:space="preserve">This turn Wyrm packs may call Board Meetings even if there is only one Wyrm pack in the game. Human Kinfolk Allies of any pack may vote in any Board Meetings called this turn. </t>
  </si>
  <si>
    <t>"Trees don't provide jobs, forestry companies do." -George Birch</t>
  </si>
  <si>
    <t>Toxic Claws</t>
  </si>
  <si>
    <t>Black Spiral Dancer - Not Homid</t>
  </si>
  <si>
    <t>The user's claws become coated with a foul, deadly ichor. The character's next claw attack that damages an opponent does +2 damage. Place the Toxic Claws card with the combat card for the purpose of recording damage. Toxic Claws can not be used in Homid form.</t>
  </si>
  <si>
    <t>Adds damage to a combat action and is regenerated when that action is regenerated.</t>
  </si>
  <si>
    <t>Tracer Rounds</t>
  </si>
  <si>
    <t>A character equipped with Tracer Rounds is considered -1 Renown for the purposes of engaging a Battlefield.</t>
  </si>
  <si>
    <t>Tracker By Moonlight</t>
  </si>
  <si>
    <t>Making his home in the Blue Ridge Mountains, Tracker-by-Moonlight hunts down his enemies wherever they run. As his alpha action, he may attack any wounded target in play. This attack may not be declined and is not considered a challenge.</t>
  </si>
  <si>
    <t>Tracker By Moonlight (Crinos Form)</t>
  </si>
  <si>
    <t>Trackless Waste</t>
  </si>
  <si>
    <t>The Garou can interrupt any declared attack to cause the target of this Gift to become helplessly lost. Combat is aborted and attacker(s) cannot declare any other attacks for the rest of the turn. Discard this Gift after its effect takes place.</t>
  </si>
  <si>
    <t>Trash Scrag</t>
  </si>
  <si>
    <t>These Bane spirits feed on filth.  Creatures attacking the Trash Scrag must play their highest Rage Combat Action during the first round of combat, even if it is a bluff.</t>
  </si>
  <si>
    <t>Tremere Warlock</t>
  </si>
  <si>
    <t>The Tremere Warlock can use Defiler, 7th Generation, and Wendigo Gifts.</t>
  </si>
  <si>
    <t>Tribal Alliance</t>
  </si>
  <si>
    <t>Name 2 tribes. Upon a successful vote, these 2 tribes will form a temporary alliance. This alliance lasts until it is voted out during a Moot Phase. While the alliance lasts, members of these 2 tribes will not attack each other. No card is necessary to call a vote to end a Tribal Alliance.</t>
  </si>
  <si>
    <t>This creates Loyalty between members of the named tribes. All X will have Loyalty towards Y, all Ys will have Loyalty to X.</t>
  </si>
  <si>
    <t>Tribal Road</t>
  </si>
  <si>
    <t>Requires: Gaia Garou</t>
  </si>
  <si>
    <t>Outside the Combat phase, this pack can only be attacked by Garou that are of the same tribe as one of the Garou in the pack. They may be attacked and challenged as normal in the Combat phase.</t>
  </si>
  <si>
    <t>Tribal War</t>
  </si>
  <si>
    <t>Choose 2 tribes. Characters from these tribes must attack each other before they attack any other opponents in the game. If members of both tribes are in 1 pack, then 1 must be discarded (no victory points will be gained). The Tribal War lasts until a vote is called and passed to end it. No card is necessary to call a vote to end a Tribal War.</t>
  </si>
  <si>
    <t>This creates a Rivalry between members of the named tribes. All X will have Rivalry towards Y, all Ys will have Rivalry to X.</t>
  </si>
  <si>
    <t>Tribal Warriors</t>
  </si>
  <si>
    <t>Often misguided, the Tribal Warriors will lend their support to any who pretend to care about their plight. They are considered to be Renown 1 for the purposes of joining a Battlefield conflict.</t>
  </si>
  <si>
    <t>Tribal Wisdom</t>
  </si>
  <si>
    <t>Philodox - Silver Fangs - Silent Striders</t>
  </si>
  <si>
    <t>The Gift user may search through her sept deck and bring any 1 Battlefield into play immediately. Discard this Gift after its effects take place. Reshuffle the sept deck when used.</t>
  </si>
  <si>
    <t>Trick Shot</t>
  </si>
  <si>
    <t>Glass Walkers - Ahroun - Firearm</t>
  </si>
  <si>
    <t>The Gift user must be equipped with a Firearm to use this Gift. Target a frenzied creature. That creatureÃ¢â‚¬â„¢s controller must randomly discard half her combat hand (round down). Discard this Gift after use.</t>
  </si>
  <si>
    <t>Trinity Hive Caern</t>
  </si>
  <si>
    <t>Any Black Spiral Dancers in your pack now do aggravated damage. However, these Black Spiral Dancers can only regenerate in the Umbra. Only 1 Trinity Hive Caern can be in play at any time.</t>
  </si>
  <si>
    <t>Mike Mignola</t>
  </si>
  <si>
    <t>Trophy</t>
  </si>
  <si>
    <t>Play this quest on any Character. When the user kills a creature in combat, he may steal a piece of Equipment from that creature and equip it if he meet's that card's requirements. Place Trophy in your Victory Pile where it is worth two Victory Points so long as you control the stolen piece of Equipment.</t>
  </si>
  <si>
    <t>True Fear</t>
  </si>
  <si>
    <t>Ahroun - Red Talons - Shadow Lords</t>
  </si>
  <si>
    <t>The user causes her opponent to be seized with paralyzing fear. For the next round of combat, the target may play no Combat Actions. Discard this Gift after its effect takes place.</t>
  </si>
  <si>
    <t>True Silverheels</t>
  </si>
  <si>
    <t>True may begin the game armed with a Klaive Equipment card.</t>
  </si>
  <si>
    <t>William 0'Connor</t>
  </si>
  <si>
    <t>True Silverheels (Crinos Form)</t>
  </si>
  <si>
    <t>Tsannik</t>
  </si>
  <si>
    <t>Tsannik cannot easily be killed in the physical world. Once in his Battle form, the controlling player can choose to move him into the Umbra at the end of any combat round. This action cannot be stopped.</t>
  </si>
  <si>
    <t>He can use his step sideways ability to chase a creature that has Umbral Escaped.</t>
  </si>
  <si>
    <t>Tsannik (Crinos Form)</t>
  </si>
  <si>
    <t>Twice-Born</t>
  </si>
  <si>
    <t>Twice-Born are reborn spirits of slain mice. Suited to the revelation of secrets, the Twice-Born allow the player of the pack who allies with them to ask any 1 player if he has any 1 specific card in his sept or combat deck. The player must answer truthfully. This may be done once per game. Twice-Born may use Silent Striders Gifts.</t>
  </si>
  <si>
    <t>Twilight Operative</t>
  </si>
  <si>
    <t>The Twilight Operative may play 2 Combat Actions as long as they are both Rage 2 or below. At the end of the Combat Phase, the Twilight Operative will attack the lowest-Renown Garou in the game, including Black Spiral Dancers. Wyrm packs gain victory points if they kill the Twilight Operative.</t>
  </si>
  <si>
    <t>Typhoon the Unpure</t>
  </si>
  <si>
    <t>Typhoon gains 1 Rage for every Child of Gaia in play. When fighting one of the Children of Gaia, Typhoon can automatically frenzy.</t>
  </si>
  <si>
    <t>Typhoon the Unpure (Crinos Form)</t>
  </si>
  <si>
    <t>No spirit may attack pack members. A pack may not have more than 1 Pack Totem at any time.</t>
  </si>
  <si>
    <t>Uktena Wyrmfoe</t>
  </si>
  <si>
    <t>A Bane spirit enters the Hunting Grounds. No Uktena may attack anything except the Bane spirit until it is killed.</t>
  </si>
  <si>
    <t>Ultimate Argument of Logic</t>
  </si>
  <si>
    <t>Play this Gift at the beginning of any Moot Phase. The Gift user is able to convince her target of even the most ridiculous concept. The target of this Gift must vote the same way as the Gift user does for the current Moot Phase. Discard this Gift after its effects take place.</t>
  </si>
  <si>
    <t>Umbral Escape</t>
  </si>
  <si>
    <t>Fast Striking. This creature steps sideways into the Umbra against a Gauntlet of 3, which may be fluxed as if it were the Gauntlet on a caern. It returns from the Umbra at the start of the next turn. Creatures that can not normally step sideways may use Umbral Escape.</t>
  </si>
  <si>
    <t>Spirits can Umbral Escape: they then exist only in the Umbra. You must return to the real world after using Umbral Escape, even if you have a caern. If an opponent Umbral Escapes and you wish to follow, play Umbral Escape as your Combat Action in the next round.  Note, that does NOT give your opponent a free hit as you enter the Umbra.</t>
  </si>
  <si>
    <t>&lt;textold&gt;Play this card as the character's maneuver during a round of combat. The character immediately steps sideways into the Umbra before damage is dealt. The character remains in the Umbra until your next Regeneration Phase.&lt;/textold&gt;</t>
  </si>
  <si>
    <t>Umbral Flurry</t>
  </si>
  <si>
    <t>All things possess a living energy. A true warrior learns to harness his - and his opponent's. In the Umbra, spirit is energy. This combat action is only playable in the Umbra.</t>
  </si>
  <si>
    <t>Umbral Quest</t>
  </si>
  <si>
    <t>Play this card on a character in your pack at the beginning of the Moot Phase. The character will immediately enter the Umbra and the Hunting Grounds for 2 turns. If she returns without having taken any damage, this card is worth 3 victory points. Characters in the Umbra may not vote in moots.</t>
  </si>
  <si>
    <t>Umbral Quest can only be used by creatures that can Step sideways. If the creature is removed from the Umbra or the Hunting Grounds before this Quest is over, the Quest immediately ends and the creature returns to the physical world and its pack. If removed from play entirely, return it to its pack and the real world when it returns to play.</t>
  </si>
  <si>
    <t>Umbral Wave</t>
  </si>
  <si>
    <t>All characters in the Umbra revert to their breed forms. Discard all Gauntlet Fluxes in play.</t>
  </si>
  <si>
    <t>Unbound Bane</t>
  </si>
  <si>
    <t>You may discard the Unbound Bane during any Redraw Phase and bring 1 victim of equal or less Gnosis into your pack as an ally.</t>
  </si>
  <si>
    <t>Uncle Freddy</t>
  </si>
  <si>
    <t>Victims Uncle Freddy single-handedly kills are worth 1 additional victory point.</t>
  </si>
  <si>
    <t>Unicorn</t>
  </si>
  <si>
    <t>One pack member may regenerate 1 additional damage card during your Regeneration Phase. A pack may not have more than 1 Pack Totem at any time.</t>
  </si>
  <si>
    <t>Unlucky Lune</t>
  </si>
  <si>
    <t>A Lune is a fragment of the great Incarna Luna. A Lune can use any Auspice Gifts. If a Full Moon is in play, the Lune's Rage becomes 6.</t>
  </si>
  <si>
    <t>Unseelie Troll</t>
  </si>
  <si>
    <t>Pentex Executive</t>
  </si>
  <si>
    <t>Faerie - Pentex</t>
  </si>
  <si>
    <t>Having sworn an oath of fealty to Pentex, the Unseelie Troll is a formidable ally indeed. He can use Beast-of-War and Eater-of-Souls Gifts. The Troll is considered to be in Crinos/Battle form.</t>
  </si>
  <si>
    <t>Unwitting Ghoul</t>
  </si>
  <si>
    <t>The Ghoul is a servant to a vampire. While still mortal, he has a small quantity of his master's blood in his veins. He will pack defend with any vampire enemy in play.</t>
  </si>
  <si>
    <t>Urban Clash</t>
  </si>
  <si>
    <t>Urban Renewal</t>
  </si>
  <si>
    <t>Alphas cannot attack the Hunting Grounds this turn. Urban Renewal cannot be played to prevent an attack which has already been declared.</t>
  </si>
  <si>
    <t>Vagabond Skindancer</t>
  </si>
  <si>
    <t>Garou - Skindancer</t>
  </si>
  <si>
    <t>The Vagabond Skindancer has become a werewolf by wearing skins of Garou stolen from their original owners. He may use Homid and Ahroun Gifts.</t>
  </si>
  <si>
    <t>Vampire Blood</t>
  </si>
  <si>
    <t>Discard to remove (heal) the lowest damage card from the equipped character. This can be done at any time.</t>
  </si>
  <si>
    <t>Veil of Gentle Words</t>
  </si>
  <si>
    <t>Requires: Homid form</t>
  </si>
  <si>
    <t>This Character has 2 extra votes in Juntas called by Homids. It may not be attacked by Homid form creatures. Discard this Fetish if the Character changes forms.</t>
  </si>
  <si>
    <t>Beth Zyglowicz</t>
  </si>
  <si>
    <t>Verbena Mage</t>
  </si>
  <si>
    <t>A master of weaving life-magic, the Verbena Mage allows members of the pack who ally with her to heal Aggravated Damage. The Verbena Mage may use Children of Gaia, Theurge, and Fomori Gifts.</t>
  </si>
  <si>
    <t>Victory Party</t>
  </si>
  <si>
    <t>Ahroun - Get of Fenris - Crinos form</t>
  </si>
  <si>
    <t>Play this Rite immediately after a pack defeats an enemy in the Hunting Grounds of Renown 8 or more. This card is worth +2 victory points.</t>
  </si>
  <si>
    <t>This will not work on Victims. A Wyrm pack using Caern of Rytthikku may use this Rite on Enemies.  Errata: play at the end of the combat.</t>
  </si>
  <si>
    <t>Vigilante</t>
  </si>
  <si>
    <t>At the end of the Combat Phase the Vigilante will automatically attack whoever killed the lowest Renown victim for 2 rounds. Decide randomly in the event of a tie.</t>
  </si>
  <si>
    <t>Village Annexation</t>
  </si>
  <si>
    <t>Draw 2 additional combat cards. Act at +2 Rage.</t>
  </si>
  <si>
    <t>Virus-to-Wyrm</t>
  </si>
  <si>
    <t>Virus is +2 Rage when combating Wyrm opponents, but is still considered Rage 2 for changing to Crinos form.</t>
  </si>
  <si>
    <t>Virus-to-Wyrm (Crinos Form)</t>
  </si>
  <si>
    <t>Visit from White Father</t>
  </si>
  <si>
    <t>Few are privileged to get a visit from White Father. The legendary Amazonian war leader comes to rally the troops. The pack with the fewest Victory Points draws two sept cards. If there is a tie for fewest Victory Points, all packs involved in the tie draw cards.</t>
  </si>
  <si>
    <t>Very few are privileged to get a visit from White Father. The visited pack draws 2 additional sept cards when this Event is played.</t>
  </si>
  <si>
    <t>Vital Blow</t>
  </si>
  <si>
    <t>You strike your opponent in the, er, um.. sensitive area. For the next round of combat, your opponent is considered to have a Rage of 1 for the purposes of playing Combat Actions.</t>
  </si>
  <si>
    <t>Voice of Reason</t>
  </si>
  <si>
    <t>The Gift user gains 2 additional votes in all board meetings. This Gift is permanent until canceled. A character can not be affected by more than one Voice of Reason at a time.</t>
  </si>
  <si>
    <t>Volcheka Ibarruri</t>
  </si>
  <si>
    <t>No Wendigo will voluntarily initiate or join an attack against Volcheka.</t>
  </si>
  <si>
    <t>Matt Haley &amp; Tom Simmons</t>
  </si>
  <si>
    <t>Volcheka Ibarruri (Crinos Form)</t>
  </si>
  <si>
    <t>Voracious Spectre</t>
  </si>
  <si>
    <t>The Spectre is a spirit that exists only in the Umbra. If there are any Silent Striders in the Umbra during the Combat Phase, the Spectre will attack the 1 with the highest Gnosis at the end of the Combat Phase.</t>
  </si>
  <si>
    <t>Voragg the Unbound</t>
  </si>
  <si>
    <t>Voragg can use any Get of Fenris Gifts.</t>
  </si>
  <si>
    <t>Voragg the Unbound (Crinos Form)</t>
  </si>
  <si>
    <t>Wahya-Ohni</t>
  </si>
  <si>
    <t>When in the Umbra, Wahya-Ohni can regenerate one additional damage card during his Regeneration Phase.</t>
  </si>
  <si>
    <t>Wahya-Ohni (Crinos Form)</t>
  </si>
  <si>
    <t>Wailer</t>
  </si>
  <si>
    <t>Iliad - Fomori - Pentex - Defiler</t>
  </si>
  <si>
    <t>When in combat against Wailer, opponents with less Gnosis than Wailer cannot play a Combat Action on the round following the Wailer's transformation into his Battle form.</t>
  </si>
  <si>
    <t>Wailer (Crinos Form)</t>
  </si>
  <si>
    <t>Walking between Worlds</t>
  </si>
  <si>
    <t>Mokolé - Nuwisha</t>
  </si>
  <si>
    <t>The Gift user can step sideways, into or out of the Umbra, regardless of the Gauntlet. Discard this Gift upon use.</t>
  </si>
  <si>
    <t>Walks-with-Might</t>
  </si>
  <si>
    <t>Walks-with-Might may escape from any combat after the fourth round.</t>
  </si>
  <si>
    <t>Walks-with-Might (Crinos Form)</t>
  </si>
  <si>
    <t>Wanchese's Bow</t>
  </si>
  <si>
    <t>Fetish - Weapon - Slow Striking - Constrained</t>
  </si>
  <si>
    <t>Weapon. A character can make a sacrificial attack against any enemy in the Hunting Grounds. This character can, as a Combat Action, kill herself doing her full Renown in damage against her foe. This takes effect at the end of the combat round. If the enemy's combat action kills the character before the end of the combat round the enemy suffers no damage from this sacrifice. Only 1 Wanchese's Bow can be played per game.</t>
  </si>
  <si>
    <t>The Bow’s ability is used as a Slow Striking combat action, and thus may be dodged, blocked, or cancelled as normal. The damage of the attack is equal to the printed renown of the Character - Renown modifiers do not add to the damage done by the Bow. If the user is disarmed before the attack resolves the Character will not die, he just just loses the bow. Caern of the Snow Leopard can revive a Character that died using the Bow (the attack will still take place). ERRATA: The Bow is a Weapon</t>
  </si>
  <si>
    <t>Wandering Gaffling</t>
  </si>
  <si>
    <t>This Spirit can use Lupus and Philodox Gifts.</t>
  </si>
  <si>
    <t>War Council</t>
  </si>
  <si>
    <t>Select 1 Gaia Garou. This character is nominated for a prestigious position on the Amazon War Council. This character gains 1 Renown.</t>
  </si>
  <si>
    <t>War Knife of Benning Simon</t>
  </si>
  <si>
    <t>Weapon. The War Knife allows its user to do aggravated damage with Combat Actions of Rage 4 or less. Alternately, the character can use the War Knife to lock up any 1 piece of her opponent's Equipment. If locked, both the War Knife and the target Equipment cannot be used for the duration of the combat.</t>
  </si>
  <si>
    <t>War lodge</t>
  </si>
  <si>
    <t>The owner of the War Lodge entreaties the spirits to help him in battle. He may then discard 1 spirit Ally or Fetish per turn; if he does so, he may immediately enter combat with the opponent of his choice.</t>
  </si>
  <si>
    <t>Will only let you attack targets in the same world, unless you have some other way of crossing the Gauntlet. You may only discard cards you control to use War Lodge. You may discard War Lodge to use War Lodge's ability.</t>
  </si>
  <si>
    <t>War Mask</t>
  </si>
  <si>
    <t>Ajaba - Bastet - (Homid Form)</t>
  </si>
  <si>
    <t>This Fetish only work in Homid form.  Opponents in combat with the user act at -1 Rage and may not use Firearms.</t>
  </si>
  <si>
    <t>War of Attrition</t>
  </si>
  <si>
    <t>Draw 4 additional combat cards.</t>
  </si>
  <si>
    <t>Draw 4 additional combat cards. If this combat does not last 5 rounds, this Battlefield remains in the Hunting Grounds and is worth no victory points.</t>
  </si>
  <si>
    <t>If the Battlefield was defended by another Alpha, he gets points for the kill. If the Battlefield was self defended, and does not last 5 rounds, its worth nothing and stays in play.</t>
  </si>
  <si>
    <t>War Paint of Wahya Ohni</t>
  </si>
  <si>
    <t>When applied, the Garou heals twice as quickly.  Remove 1 additional damage card from the owner of this fetish during the Regeneration Phase.</t>
  </si>
  <si>
    <t>War Paint cannot be prevented by effects that prevent "regeneration" (such as pentex Refinery).</t>
  </si>
  <si>
    <t>Warehouse Brawl</t>
  </si>
  <si>
    <t>Draw 1 additional combat card. No weapons may be used.</t>
  </si>
  <si>
    <t>Wasp Talons</t>
  </si>
  <si>
    <t>The Black Fury using this Gift fires her claws from her hands into her target. Select 1 opponent in combat. The Wasp Talons strike home, doing 4 points of damage to that target. This Gift is played as a Combat Action, and counts as a firearm attack. Transfer this card to the target as a damage card when used.</t>
  </si>
  <si>
    <t>Is a combat card. It may be blocked/dodged as normal.</t>
  </si>
  <si>
    <t>Water Spirit</t>
  </si>
  <si>
    <t>The Water Spirit may heal Aggravated Damage as if it were normal damage. It is unaffected by Gifts.</t>
  </si>
  <si>
    <t>Wearing the Bear Shirt</t>
  </si>
  <si>
    <t>A character affected by this Gift becomes bellicose and warlike. His frenzies may never be canceled. This Gift lasts until canceled.</t>
  </si>
  <si>
    <t>Both Limited and Full Frenzy are affected by this Gift.</t>
  </si>
  <si>
    <t>Weasel</t>
  </si>
  <si>
    <t>Renown 4 or less Gaia Garou</t>
  </si>
  <si>
    <t>Weasel is a cunning totem of war, granting his children agility in battle. At the beginning of the Combat Phase, a character with Weasel may discard 1 of her combat cards and search through her combat deck for a Dodge. This must be done before alphas are chosen. Reshuffle the combat deck after this is done. Characters with Personal Totems may no longer benefit from Pack Totems.</t>
  </si>
  <si>
    <t>You may only look for the card Dodge, not Evasion, Fancy Footwork, only the actual card "Dodge".</t>
  </si>
  <si>
    <t>Weaver's Quest</t>
  </si>
  <si>
    <t>Character - Non-fetish Weapon</t>
  </si>
  <si>
    <t>Play this quest when 1 of your characters kills another character using a non-Fetish weapon Equipment. This quest is worth 1 victory point.</t>
  </si>
  <si>
    <t>Web Drive Interface</t>
  </si>
  <si>
    <t>The user of the Web Drive Interface has access to vast amounts of information. As long as the Interface is in play, the player controlling it may see any Equipment cards in any player's sept hand at any time.</t>
  </si>
  <si>
    <t>Webbing</t>
  </si>
  <si>
    <t>Iliad Fomori - Ananasi</t>
  </si>
  <si>
    <t xml:space="preserve">Play before combat starts or between rounds of combat. If target opponent's Rage exceeds the Gift user's, or target opponent is frenzied, combat ends and the target is removed from play until the beginning of the next Moot Phase. </t>
  </si>
  <si>
    <t>"More you thrash, more tangled you get. Guess he found that out too late," -Mugshot</t>
  </si>
  <si>
    <t>Victoria Champion</t>
  </si>
  <si>
    <t>Increase your combat hand by 1. A pack may not have more than 1 Pack Totem at any time.</t>
  </si>
  <si>
    <t>You must wait until the next time you refill your combat hand to draw your extra combat card.</t>
  </si>
  <si>
    <t>Whelp Body</t>
  </si>
  <si>
    <t>The target of this Gift acts at -3 Rage. The target's Rage may never drop below 1 as a result of this Gift. This Gift lasts until canceled.</t>
  </si>
  <si>
    <t>Whip of the Wicked</t>
  </si>
  <si>
    <t>Weapon. Opponents facing the equipped character in combat must play any and all block- and dodge-related combat Actions before any other actions can be played.</t>
  </si>
  <si>
    <t>Opponents may play Block and Strike and then follow up with a damage card. Cards which both block/dodge and damage, such as Leaping Rake must be played (even if they are bluffs) before normal damage cards may be played. Illegal dodges/blocks (such as Riposte or Flicker) must still be played before normal cards can be played but they are still illegal. If facing Prey, all players that could play blocks or dodges must be out of blocks and dodges before any other cards can be played.</t>
  </si>
  <si>
    <t>Whippoorwill</t>
  </si>
  <si>
    <t>When a Victim or Ally is removed or discarded from play and put in a discard pile, you may instead put it in your Victory Pile where it is worth 1 Victory Point. If multiple packs have Whipporwill in play, only the pack with the least Victory Points benefits from this effect. A pack cannot use Whippoorwill more than 3 times per turn.</t>
  </si>
  <si>
    <t>Amy Rawson</t>
  </si>
  <si>
    <t>Whippoorwill (2)</t>
  </si>
  <si>
    <t>Whispering Campaign</t>
  </si>
  <si>
    <t>Pentex Executive - Eater-of-Souls</t>
  </si>
  <si>
    <t>Sometimes a word in the right ear is all it takes.  Target a creature. That creature may not participate in pack actions. This Gift is cancelled if the affected creature single-handedly kills an opponent of greater renown.</t>
  </si>
  <si>
    <t>Frances Cofill</t>
  </si>
  <si>
    <t>Whispers-in-Pines</t>
  </si>
  <si>
    <t xml:space="preserve">Garou - Wendigo - Galliard </t>
  </si>
  <si>
    <t>Whispers serves many totem spirits. She may use Personal Totems and still gain the benefits of pack totems, and may use any number of Gaia Personal Totems.</t>
  </si>
  <si>
    <t>Dark Natasha</t>
  </si>
  <si>
    <t>Whispers-in-Pines (Crinos Form)</t>
  </si>
  <si>
    <t>Wild Animals</t>
  </si>
  <si>
    <t>Guided by Gaia herself, this pack of jungle creatures will attack the highest Rage Wyrm character at the end of each Combat Phase.</t>
  </si>
  <si>
    <t>William Wallace's Bones</t>
  </si>
  <si>
    <t>Gathered from the far corners of Britain, William Wallace's Bones inspire Celtic solidarity. Before combat begins or between any 2 rounds, the owner of the Bones may call any Fianna packmate(s) into a pack attack or defense. Draw 1 card if you bring a packmate into combat. Only 1 William Wallace's Bones may be played per game.</t>
  </si>
  <si>
    <t>Wind-Across-the-Hills</t>
  </si>
  <si>
    <t>Wind-Across-the-Hills is considered Renown zero for purposes of joining pack attacks or defenses.</t>
  </si>
  <si>
    <t>Wind-Across-the-Hills (Crinos Form)</t>
  </si>
  <si>
    <t>Windchaser</t>
  </si>
  <si>
    <t>Windchaser is familiar with the Rites of the Garou. For the purposes of using Rites, she is considered Renown 6.</t>
  </si>
  <si>
    <t>Windchaser's ability should read "Windchaser is +2 Renown for purposes of using Rites."</t>
  </si>
  <si>
    <t>Windchaser (Crinos Form)</t>
  </si>
  <si>
    <t>Windcutter</t>
  </si>
  <si>
    <t>Weapon. The Windcutter slices through armor as if it did not exist. Opponents' Armor Equipment cards have no effect in combats with a creature using the Wind Cutter.</t>
  </si>
  <si>
    <t>Winter Wolf</t>
  </si>
  <si>
    <t>A successful vote removes any 1 Garou of Renown 6 or higher from play. This Garou is placed in its owner's victory pile and is worth its Renown in victory points.</t>
  </si>
  <si>
    <t>Errata: The last statement, "This Garou is placed in it's owner's victory points..." should read, "This Garou is place in it's owner's victory pile..." Also, the phrase, "removes any Garou of Renown 6 or higher from play," refers to any ONE Garou of Renown 6 or higher, not all Garou of Renown 6 or higher. Owner means the owner of the card, not someone with temporary control of the Character. Winter Wolf cannot target Garou Prey.</t>
  </si>
  <si>
    <t>Wisdom of the Seer</t>
  </si>
  <si>
    <t>The player may look at another player's sept hand once per turn until this Gift is canceled.</t>
  </si>
  <si>
    <t>Wolf Kinfolk</t>
  </si>
  <si>
    <t>The wolf Kinfolk is ferocious and loyal.</t>
  </si>
  <si>
    <t>Wolfhome</t>
  </si>
  <si>
    <t>Opponents attacking a pack which controls Wolfhome revert to breed form (unless doing so would kill them) and may not use Gifts during the combat. The pack which controls Wolfhome may not use any techno-Equipment (non-fetish Equipment).</t>
  </si>
  <si>
    <t>Wolf-Spirit</t>
  </si>
  <si>
    <t>(Gnosis: 4) + Philodox - Lupus - Red Talons</t>
  </si>
  <si>
    <t>The Garou can call to duty the spirit of a wolf.  The wolf may take no action during the turn it is summoned.</t>
  </si>
  <si>
    <t>Working the System</t>
  </si>
  <si>
    <t>Select a pack in play. If this Junta passes, the pack has taken credit for someone else's work. Put this card in the selected pack's Victory Pile where it is worth 2 Victory Points. A pack cannot call more than one Working the System per turn.</t>
  </si>
  <si>
    <t>World of Human</t>
  </si>
  <si>
    <t>The Garou can use this Gift to raise the Gauntlet of any caern by 1. A caern cannot have its Gauntlet raised by more than 4 in this fashion. This card remains in effect until the Gift is removed.</t>
  </si>
  <si>
    <t>Robert Maxwell</t>
  </si>
  <si>
    <t>Wyldkin Kami</t>
  </si>
  <si>
    <t>Manifest spirit servants of Gaia, the kami are increasingly rare these days. Wyldkin Kami may use breed and auspice Gifts and may play 2 Combat Actions per round of combat.</t>
  </si>
  <si>
    <t>Wyldling</t>
  </si>
  <si>
    <t>Wyldings are unpredictable and dangerous spirits. A Wyldling exists only in the Umbra.</t>
  </si>
  <si>
    <t>Wyldstone</t>
  </si>
  <si>
    <t>This fetish adds 1 to a Garou's Gnosis for the purpose of using Gifts. Alternately, the character can discard this stone at any time and immediately change into Crinos form.</t>
  </si>
  <si>
    <t>Wyldstorm</t>
  </si>
  <si>
    <t>Each player selects his highest Renown character, discarding any Gifts or Equipment it may have. These characters are then shuffled together and randomly distributed to all players. For the remainder of the game, each character is part of a new pack. Characters are returned to their owners at the end of the game. A player may not play more than one Wyldstorm per game.</t>
  </si>
  <si>
    <t>Gaia Characters that end up in Wyrm packs are now Wyrm Characters and vice versa. They function entirely as a Character of the type of pack they are in. If discarding all Gifts and Equipment kills the highest renown Character, it is shuffled in and someone ends up with a dead Character. Wyldstorm can force two copies of a Character into a pack. If creatures with a Rivalry are forced into the same pack, discard one of the Characters. If any of the selected Characters are in Combat, that combat immediately ends.</t>
  </si>
  <si>
    <t>Wyrm Hide</t>
  </si>
  <si>
    <t>The user's skin is coated with a thick black hide. The user gains 2 Health. A character cannot be affected by more than 2 Wyrm Hides at a time. This Gift is permanent until canceled.</t>
  </si>
  <si>
    <t>Wyrm Skin</t>
  </si>
  <si>
    <t>Armor. Enemies in the Hunting Grounds fight at -2 Rage when in combat against the owner of this fetish.</t>
  </si>
  <si>
    <t>Only protects the wearer. Packmates in a pack action do not benefit from the rage reduction.</t>
  </si>
  <si>
    <t>Wyrm Taint</t>
  </si>
  <si>
    <t>Evidence surfaces implicating the Glass Walkers tribe in dealings with the Wyrm. All Glass Walkers act at -1 Renown during moots.</t>
  </si>
  <si>
    <t>Yunwi Amai'yine'hi</t>
  </si>
  <si>
    <t>The Yunwi Amai'yine'hi is a Native American Faerie. She may use Fianna and Galliard Gifts, and she automatically escapes from any combat after the third round.</t>
  </si>
  <si>
    <t>Yuri Tvarivich</t>
  </si>
  <si>
    <t>+8 Renown for any moot votes. +1 Health.</t>
  </si>
  <si>
    <t>Zachary Ellison</t>
  </si>
  <si>
    <t>Zachary cannot be in any pack unless a Shadow Lords is the highest-Renown character in the Pack.  Discard Zachary if he is forced into such a pack.</t>
  </si>
  <si>
    <t>Zachary Ellison (Crinos Form)</t>
  </si>
  <si>
    <t>Zhyzhak</t>
  </si>
  <si>
    <t>Zhyzhak will never refuse a challenge. Zhyzhak is the Warder of the Trinity Hive Caern. If it belongs to her pack, Zhyzhak gains 1 Rage and 2 Health. Zhyzhak can never benefit from Past Lives or Personal Totems.</t>
  </si>
  <si>
    <t>Zhyzhak (Crinos Form)</t>
  </si>
  <si>
    <t>Zlogar The Unrepentant</t>
  </si>
  <si>
    <t>Zlogar the Unrepentant revels in his corrupt state of existence. His Rage is equal to the number of characters in his pack and it decreases accordingly whenever any of them leave play.</t>
  </si>
  <si>
    <t>Zmei</t>
  </si>
  <si>
    <t>These ancient dragon-serpents were summoned by the Baba Yaga in Russia. Zmei may play 3 Combat Actions per round, is not affected by any Gifts, may never lose the ability to play Combat Actions, and he is considered to be in Crinos form for the purposes of playing Combat Actions.</t>
  </si>
  <si>
    <t>Cannot be affected by Gift or things that cause him to lose the ability to play Combat Actions or that cancel Combat Actions. It can be affected by things that reduce/redirect damage such as Surprise Attack, Beat Unmerciful, Passive Aggression, and Redirected Attack. Items which force it to play cards of a specific Rage will work as normal (e.g. Whip of the Wicked).</t>
  </si>
  <si>
    <t>Zoe Sense-of-Snow</t>
  </si>
  <si>
    <t xml:space="preserve">Garou - Silent Striders - Galliard </t>
  </si>
  <si>
    <t xml:space="preserve">Zoe is not affected by Gifts that would directly damage her, or by effects that would add to the base damage of Combat Cards directed at her. </t>
  </si>
  <si>
    <t>"Best to leave Wendigo Territory... BEFORE they send a storm."</t>
  </si>
  <si>
    <t>Zoe Sense-of-Snow (Crinos Form)</t>
  </si>
  <si>
    <t>Future improvements: direct visualisation of card scan when browsing cells</t>
  </si>
  <si>
    <t>Owned</t>
  </si>
  <si>
    <t>Quantity</t>
  </si>
  <si>
    <t>Rares</t>
  </si>
  <si>
    <t>Ultra-rares</t>
  </si>
  <si>
    <t>Uncommons</t>
  </si>
  <si>
    <t>Commons</t>
  </si>
  <si>
    <t>Total cards</t>
  </si>
  <si>
    <t>Recto</t>
  </si>
  <si>
    <t>Verso</t>
  </si>
  <si>
    <t>Victims (2/6)</t>
  </si>
  <si>
    <t>Victims (3/6)</t>
  </si>
  <si>
    <t>Victims (5/6)</t>
  </si>
  <si>
    <t>Victims (6/6)</t>
  </si>
  <si>
    <t>Victims (4/6)</t>
  </si>
  <si>
    <t>Wyrm Characters (5/6)</t>
  </si>
  <si>
    <t>Wyrm Characters (2/6)</t>
  </si>
  <si>
    <t>Wyrm Characters (3/6)</t>
  </si>
  <si>
    <t>Wyrm Characters (1/6)</t>
  </si>
  <si>
    <t>Gaia Characters (1/17)</t>
  </si>
  <si>
    <t>Gaia Characters (15/17)</t>
  </si>
  <si>
    <t>Gaia Characters (13/17)</t>
  </si>
  <si>
    <t>Gaia Characters (11/17)</t>
  </si>
  <si>
    <t>Gaia Characters (9/17)</t>
  </si>
  <si>
    <t>Gaia Characters (7/17)</t>
  </si>
  <si>
    <t>Gaia Characters (5/17)</t>
  </si>
  <si>
    <t>Gaia Characters (3/17)</t>
  </si>
  <si>
    <t>Gaia Characters (2/17)</t>
  </si>
  <si>
    <t>Gaia Characters (16/17)</t>
  </si>
  <si>
    <t>Gaia Characters (14/17)</t>
  </si>
  <si>
    <t>Gaia Characters (12/17)</t>
  </si>
  <si>
    <t>Gaia Characters (10/17)</t>
  </si>
  <si>
    <t>Gaia Characters (8/17)</t>
  </si>
  <si>
    <t>Gaia Characters (6/17)</t>
  </si>
  <si>
    <t>Gaia Characters (4/17)</t>
  </si>
  <si>
    <t>Wyrm Characters (4/6)</t>
  </si>
  <si>
    <t>Board Meetings (1/1)</t>
  </si>
  <si>
    <t>Wyrm Characters (6/6) / Past Life (1/1) / Victims (1/6)</t>
  </si>
  <si>
    <t>Gaia Characters (17/17) / Past Life (1/2)</t>
  </si>
  <si>
    <t>Past Life (2/2) / Rogue Characters (1/1)</t>
  </si>
  <si>
    <t>Enemies (1/6)</t>
  </si>
  <si>
    <t>Enemies (2/6)</t>
  </si>
  <si>
    <t>Enemies (4/6)</t>
  </si>
  <si>
    <t>Enemies (6/6)</t>
  </si>
  <si>
    <t>Enemies (5/6)</t>
  </si>
  <si>
    <t>Enemies (3/6)</t>
  </si>
  <si>
    <t>Moots (3/3)</t>
  </si>
  <si>
    <t>Moots (2/3)</t>
  </si>
  <si>
    <t>Moots (1/3)</t>
  </si>
  <si>
    <t>Realms (1/1)</t>
  </si>
  <si>
    <r>
      <rPr>
        <b/>
        <sz val="9"/>
        <color theme="1"/>
        <rFont val="Calibri"/>
        <family val="2"/>
        <scheme val="minor"/>
      </rPr>
      <t>Portfolio</t>
    </r>
    <r>
      <rPr>
        <sz val="9"/>
        <color theme="1"/>
        <rFont val="Calibri"/>
        <family val="2"/>
        <scheme val="minor"/>
      </rPr>
      <t xml:space="preserve">
Wyrm Characters / Past Lifes / Victims / Board Meetings / Gaia Characters / Past Life / Rogue Characters / Enemies / Moots / Realms</t>
    </r>
  </si>
  <si>
    <t>Caerns (1/3)</t>
  </si>
  <si>
    <t>Caerns (2/3)</t>
  </si>
  <si>
    <t>Caerns (3/3)</t>
  </si>
  <si>
    <r>
      <rPr>
        <sz val="9"/>
        <rFont val="Calibri"/>
        <family val="2"/>
        <scheme val="minor"/>
      </rPr>
      <t>Pentex Executive</t>
    </r>
    <r>
      <rPr>
        <sz val="8"/>
        <rFont val="Calibri"/>
        <family val="2"/>
        <scheme val="minor"/>
      </rPr>
      <t xml:space="preserve"> and </t>
    </r>
    <r>
      <rPr>
        <sz val="9"/>
        <rFont val="Calibri"/>
        <family val="2"/>
        <scheme val="minor"/>
      </rPr>
      <t>Limousine</t>
    </r>
  </si>
  <si>
    <t>Allies (1/7)</t>
  </si>
  <si>
    <t>Allies (3/7)</t>
  </si>
  <si>
    <t>Allies (5/7)</t>
  </si>
  <si>
    <t>Allies (6/7)</t>
  </si>
  <si>
    <t>Allies (4/7)</t>
  </si>
  <si>
    <t>Allies (2/7)</t>
  </si>
  <si>
    <t>Equipments (3/11)</t>
  </si>
  <si>
    <t>Allies (7/7) / Equipments (1/11)</t>
  </si>
  <si>
    <r>
      <t xml:space="preserve">Dr. </t>
    </r>
    <r>
      <rPr>
        <sz val="8"/>
        <rFont val="Calibri"/>
        <family val="2"/>
        <scheme val="minor"/>
      </rPr>
      <t>Mordecai's Home Chemistry Set</t>
    </r>
  </si>
  <si>
    <t>Equipments (5/11)</t>
  </si>
  <si>
    <t>Equipments (7/11)</t>
  </si>
  <si>
    <t>Equipments (9/11)</t>
  </si>
  <si>
    <t>Equipments (11/11)</t>
  </si>
  <si>
    <t>Equipments (10/11)</t>
  </si>
  <si>
    <t>Equipments (8/11)</t>
  </si>
  <si>
    <t>Equipments (6/11)</t>
  </si>
  <si>
    <t>Equipments (4/11)</t>
  </si>
  <si>
    <t>Equipments (2/11)</t>
  </si>
  <si>
    <r>
      <rPr>
        <b/>
        <sz val="9"/>
        <color theme="1"/>
        <rFont val="Calibri"/>
        <family val="2"/>
        <scheme val="minor"/>
      </rPr>
      <t>Portfolio</t>
    </r>
    <r>
      <rPr>
        <sz val="9"/>
        <color theme="1"/>
        <rFont val="Calibri"/>
        <family val="2"/>
        <scheme val="minor"/>
      </rPr>
      <t xml:space="preserve">
Caerns / Allies / Equipments / Events / Actions / Rites / Quests / Battlefields</t>
    </r>
  </si>
  <si>
    <t>Lunar Phase Events (1/1) / Gauntlet Events (1/2)</t>
  </si>
  <si>
    <r>
      <t xml:space="preserve">G'louogh, </t>
    </r>
    <r>
      <rPr>
        <sz val="8"/>
        <rFont val="Calibri"/>
        <family val="2"/>
        <scheme val="minor"/>
      </rPr>
      <t>"Dance of Corruption"</t>
    </r>
  </si>
  <si>
    <t>Other Events (2/6)</t>
  </si>
  <si>
    <t>Other Events (3/6)</t>
  </si>
  <si>
    <t>Other Events (4/6)</t>
  </si>
  <si>
    <t>Other Events (6/6)</t>
  </si>
  <si>
    <t>Other Events (5/6)</t>
  </si>
  <si>
    <t>Actions (1/3)</t>
  </si>
  <si>
    <t>Actions (2/3)</t>
  </si>
  <si>
    <t>Actions (3/3) / Rites (1/3)</t>
  </si>
  <si>
    <t>Rites (3/3)</t>
  </si>
  <si>
    <t>Rites (2/3)</t>
  </si>
  <si>
    <t>Quests (1/3)</t>
  </si>
  <si>
    <t>Quests (2/3)</t>
  </si>
  <si>
    <t>Quests (3/3) / Battlefields (1/3)</t>
  </si>
  <si>
    <t>Battlefields (3/3)</t>
  </si>
  <si>
    <t>Battlefields (2/3)</t>
  </si>
  <si>
    <t>Gauntlet Events (2/2) / Personal Totems (1/1) / Pack Totems (1/4)</t>
  </si>
  <si>
    <t>Pack Totems (3/4)</t>
  </si>
  <si>
    <t>Pack Totems Events (2/4)</t>
  </si>
  <si>
    <t>Pack Totems Events (4/4) / Other Events (1/6)</t>
  </si>
  <si>
    <r>
      <rPr>
        <b/>
        <sz val="9"/>
        <color theme="1"/>
        <rFont val="Calibri"/>
        <family val="2"/>
        <scheme val="minor"/>
      </rPr>
      <t>Portfolio</t>
    </r>
    <r>
      <rPr>
        <sz val="9"/>
        <color theme="1"/>
        <rFont val="Calibri"/>
        <family val="2"/>
        <scheme val="minor"/>
      </rPr>
      <t xml:space="preserve">
Combat Events / Combat Actions / Gifts / Territories</t>
    </r>
  </si>
  <si>
    <t>Combat Events (1/2)</t>
  </si>
  <si>
    <t>Combat Events (2/2) / Gnose Combat Actions (1/2)</t>
  </si>
  <si>
    <t>Gnose Combat Actions (2/2) / Kaïlindo Combat Actions (1/1)</t>
  </si>
  <si>
    <t>Other Combat Actions Rage 15 (7/7)</t>
  </si>
  <si>
    <t>Other Combat Actions Rage 6-13 (6/7)</t>
  </si>
  <si>
    <t>Other Combat Actions Rage 3-4 (4/7)</t>
  </si>
  <si>
    <t>Other Combat Actions Rage 2-2 (2/7)</t>
  </si>
  <si>
    <t>Other Combat Actions Rage 2-3 (3/7)</t>
  </si>
  <si>
    <t>Other Combat Actions Rage 4-6 (5/7)</t>
  </si>
  <si>
    <t>Other Combat Actions Rage 1-1 (1/7)</t>
  </si>
  <si>
    <t>Gifts (1/16)</t>
  </si>
  <si>
    <t>Gifts (3/16)</t>
  </si>
  <si>
    <t>Gifts (5/16)</t>
  </si>
  <si>
    <t>Gifts (6/16)</t>
  </si>
  <si>
    <t>Gifts (4/16)</t>
  </si>
  <si>
    <t>Gifts (2/16)</t>
  </si>
  <si>
    <t>Gifts (8/16)</t>
  </si>
  <si>
    <t>Gifts (10/16)</t>
  </si>
  <si>
    <t>Gifts (12/16)</t>
  </si>
  <si>
    <t>Gifts (14/16)</t>
  </si>
  <si>
    <t>Gifts (16/16)</t>
  </si>
  <si>
    <t>Gifts (15/16)</t>
  </si>
  <si>
    <t>Gifts (13/16)</t>
  </si>
  <si>
    <t>Gifts (11/16)</t>
  </si>
  <si>
    <t>Gifts (9/16)</t>
  </si>
  <si>
    <t>Gifts (7/16)</t>
  </si>
  <si>
    <t>Territories (1/4)</t>
  </si>
  <si>
    <t>Territories (3/4)</t>
  </si>
  <si>
    <t>Territories (4/4)</t>
  </si>
  <si>
    <t>Territories (2/4)</t>
  </si>
  <si>
    <r>
      <rPr>
        <b/>
        <u/>
        <sz val="9"/>
        <color theme="1"/>
        <rFont val="Calibri"/>
        <family val="2"/>
        <scheme val="minor"/>
      </rPr>
      <t>Important</t>
    </r>
    <r>
      <rPr>
        <u/>
        <sz val="9"/>
        <color theme="1"/>
        <rFont val="Calibri"/>
        <family val="2"/>
        <scheme val="minor"/>
      </rPr>
      <t>:</t>
    </r>
    <r>
      <rPr>
        <sz val="9"/>
        <color theme="1"/>
        <rFont val="Calibri"/>
        <family val="2"/>
        <scheme val="minor"/>
      </rPr>
      <t xml:space="preserve"> information shown in portfolios are only correct if no filter is set on "Card Library" AND all cards in card library are alphabetically ordered</t>
    </r>
  </si>
  <si>
    <t xml:space="preserve"> </t>
  </si>
  <si>
    <t>War of the Amazon</t>
  </si>
  <si>
    <t>Rage database version 0.2 (2011-06-17)</t>
  </si>
</sst>
</file>

<file path=xl/styles.xml><?xml version="1.0" encoding="utf-8"?>
<styleSheet xmlns="http://schemas.openxmlformats.org/spreadsheetml/2006/main">
  <fonts count="10">
    <font>
      <sz val="11"/>
      <color theme="1"/>
      <name val="Calibri"/>
      <family val="2"/>
      <scheme val="minor"/>
    </font>
    <font>
      <b/>
      <sz val="9"/>
      <name val="Calibri"/>
      <family val="2"/>
      <scheme val="minor"/>
    </font>
    <font>
      <sz val="9"/>
      <name val="Calibri"/>
      <family val="2"/>
      <scheme val="minor"/>
    </font>
    <font>
      <sz val="9"/>
      <color indexed="53"/>
      <name val="Calibri"/>
      <family val="2"/>
    </font>
    <font>
      <sz val="9"/>
      <color indexed="10"/>
      <name val="Calibri"/>
      <family val="2"/>
    </font>
    <font>
      <sz val="9"/>
      <color theme="1"/>
      <name val="Calibri"/>
      <family val="2"/>
      <scheme val="minor"/>
    </font>
    <font>
      <b/>
      <sz val="9"/>
      <color theme="1"/>
      <name val="Calibri"/>
      <family val="2"/>
      <scheme val="minor"/>
    </font>
    <font>
      <sz val="8"/>
      <name val="Calibri"/>
      <family val="2"/>
      <scheme val="minor"/>
    </font>
    <font>
      <b/>
      <u/>
      <sz val="9"/>
      <color theme="1"/>
      <name val="Calibri"/>
      <family val="2"/>
      <scheme val="minor"/>
    </font>
    <font>
      <u/>
      <sz val="9"/>
      <color theme="1"/>
      <name val="Calibri"/>
      <family val="2"/>
      <scheme val="minor"/>
    </font>
  </fonts>
  <fills count="5">
    <fill>
      <patternFill patternType="none"/>
    </fill>
    <fill>
      <patternFill patternType="gray125"/>
    </fill>
    <fill>
      <patternFill patternType="solid">
        <fgColor theme="2" tint="-9.9948118533890809E-2"/>
        <bgColor indexed="64"/>
      </patternFill>
    </fill>
    <fill>
      <patternFill patternType="solid">
        <fgColor theme="2"/>
        <bgColor indexed="64"/>
      </patternFill>
    </fill>
    <fill>
      <patternFill patternType="solid">
        <fgColor theme="2" tint="-9.9978637043366805E-2"/>
        <bgColor indexed="64"/>
      </patternFill>
    </fill>
  </fills>
  <borders count="50">
    <border>
      <left/>
      <right/>
      <top/>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left>
      <right style="thin">
        <color theme="0"/>
      </right>
      <top style="thin">
        <color indexed="64"/>
      </top>
      <bottom style="thin">
        <color theme="2"/>
      </bottom>
      <diagonal/>
    </border>
    <border>
      <left style="thin">
        <color theme="0"/>
      </left>
      <right style="thin">
        <color theme="2"/>
      </right>
      <top style="thin">
        <color indexed="64"/>
      </top>
      <bottom style="thin">
        <color theme="2"/>
      </bottom>
      <diagonal/>
    </border>
    <border>
      <left style="thin">
        <color theme="2"/>
      </left>
      <right style="thin">
        <color theme="0"/>
      </right>
      <top style="thin">
        <color theme="2"/>
      </top>
      <bottom style="thin">
        <color theme="2"/>
      </bottom>
      <diagonal/>
    </border>
    <border>
      <left style="thin">
        <color theme="0"/>
      </left>
      <right style="thin">
        <color theme="2"/>
      </right>
      <top style="thin">
        <color theme="2"/>
      </top>
      <bottom style="thin">
        <color theme="2"/>
      </bottom>
      <diagonal/>
    </border>
    <border>
      <left style="thin">
        <color theme="2"/>
      </left>
      <right style="thin">
        <color theme="0"/>
      </right>
      <top style="thin">
        <color theme="2"/>
      </top>
      <bottom style="thin">
        <color indexed="64"/>
      </bottom>
      <diagonal/>
    </border>
    <border>
      <left style="thin">
        <color theme="0"/>
      </left>
      <right style="thin">
        <color theme="2"/>
      </right>
      <top style="thin">
        <color theme="2"/>
      </top>
      <bottom style="thin">
        <color indexed="64"/>
      </bottom>
      <diagonal/>
    </border>
    <border>
      <left style="thin">
        <color theme="0"/>
      </left>
      <right style="thin">
        <color indexed="64"/>
      </right>
      <top style="thin">
        <color indexed="64"/>
      </top>
      <bottom style="thin">
        <color theme="2"/>
      </bottom>
      <diagonal/>
    </border>
    <border>
      <left style="thin">
        <color theme="0"/>
      </left>
      <right style="thin">
        <color indexed="64"/>
      </right>
      <top style="thin">
        <color theme="2"/>
      </top>
      <bottom style="thin">
        <color theme="2"/>
      </bottom>
      <diagonal/>
    </border>
    <border>
      <left style="thin">
        <color theme="0"/>
      </left>
      <right style="thin">
        <color indexed="64"/>
      </right>
      <top style="thin">
        <color theme="2"/>
      </top>
      <bottom style="thin">
        <color indexed="64"/>
      </bottom>
      <diagonal/>
    </border>
    <border>
      <left style="thin">
        <color indexed="64"/>
      </left>
      <right style="thin">
        <color theme="0"/>
      </right>
      <top style="thin">
        <color indexed="64"/>
      </top>
      <bottom style="thin">
        <color theme="2"/>
      </bottom>
      <diagonal/>
    </border>
    <border>
      <left style="thin">
        <color indexed="64"/>
      </left>
      <right style="thin">
        <color theme="0"/>
      </right>
      <top style="thin">
        <color theme="2"/>
      </top>
      <bottom style="thin">
        <color theme="2"/>
      </bottom>
      <diagonal/>
    </border>
    <border>
      <left style="thin">
        <color indexed="64"/>
      </left>
      <right style="thin">
        <color theme="0"/>
      </right>
      <top style="thin">
        <color theme="2"/>
      </top>
      <bottom style="thin">
        <color indexed="64"/>
      </bottom>
      <diagonal/>
    </border>
    <border>
      <left style="thin">
        <color theme="0"/>
      </left>
      <right/>
      <top style="thin">
        <color indexed="64"/>
      </top>
      <bottom style="thin">
        <color theme="2"/>
      </bottom>
      <diagonal/>
    </border>
    <border>
      <left style="thin">
        <color theme="0"/>
      </left>
      <right/>
      <top style="thin">
        <color theme="2"/>
      </top>
      <bottom style="thin">
        <color theme="2"/>
      </bottom>
      <diagonal/>
    </border>
    <border>
      <left style="thin">
        <color theme="0"/>
      </left>
      <right/>
      <top style="thin">
        <color theme="2"/>
      </top>
      <bottom style="thin">
        <color indexed="64"/>
      </bottom>
      <diagonal/>
    </border>
    <border>
      <left/>
      <right style="thin">
        <color theme="0"/>
      </right>
      <top style="thin">
        <color indexed="64"/>
      </top>
      <bottom style="thin">
        <color theme="2"/>
      </bottom>
      <diagonal/>
    </border>
    <border>
      <left/>
      <right style="thin">
        <color theme="0"/>
      </right>
      <top style="thin">
        <color theme="2"/>
      </top>
      <bottom style="thin">
        <color theme="2"/>
      </bottom>
      <diagonal/>
    </border>
    <border>
      <left/>
      <right style="thin">
        <color theme="0"/>
      </right>
      <top style="thin">
        <color theme="2"/>
      </top>
      <bottom style="thin">
        <color indexed="64"/>
      </bottom>
      <diagonal/>
    </border>
    <border>
      <left style="thin">
        <color auto="1"/>
      </left>
      <right style="thin">
        <color auto="1"/>
      </right>
      <top/>
      <bottom/>
      <diagonal/>
    </border>
    <border>
      <left/>
      <right/>
      <top style="thin">
        <color auto="1"/>
      </top>
      <bottom style="thin">
        <color auto="1"/>
      </bottom>
      <diagonal/>
    </border>
    <border>
      <left style="thin">
        <color theme="2"/>
      </left>
      <right style="thin">
        <color theme="0"/>
      </right>
      <top style="thin">
        <color indexed="64"/>
      </top>
      <bottom/>
      <diagonal/>
    </border>
    <border>
      <left style="thin">
        <color theme="0"/>
      </left>
      <right style="thin">
        <color theme="2"/>
      </right>
      <top style="thin">
        <color indexed="64"/>
      </top>
      <bottom/>
      <diagonal/>
    </border>
    <border>
      <left style="thin">
        <color theme="0"/>
      </left>
      <right style="thin">
        <color indexed="64"/>
      </right>
      <top style="thin">
        <color indexed="64"/>
      </top>
      <bottom/>
      <diagonal/>
    </border>
    <border>
      <left style="thin">
        <color theme="0"/>
      </left>
      <right style="thin">
        <color theme="2"/>
      </right>
      <top style="thin">
        <color theme="2"/>
      </top>
      <bottom/>
      <diagonal/>
    </border>
    <border>
      <left style="thin">
        <color indexed="64"/>
      </left>
      <right style="thin">
        <color theme="0"/>
      </right>
      <top style="thin">
        <color theme="2"/>
      </top>
      <bottom/>
      <diagonal/>
    </border>
    <border>
      <left style="thin">
        <color auto="1"/>
      </left>
      <right style="thin">
        <color theme="0"/>
      </right>
      <top style="thin">
        <color auto="1"/>
      </top>
      <bottom style="thin">
        <color auto="1"/>
      </bottom>
      <diagonal/>
    </border>
    <border>
      <left style="thin">
        <color theme="0"/>
      </left>
      <right style="thin">
        <color theme="2"/>
      </right>
      <top style="thin">
        <color auto="1"/>
      </top>
      <bottom style="thin">
        <color auto="1"/>
      </bottom>
      <diagonal/>
    </border>
    <border>
      <left style="thin">
        <color theme="2"/>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theme="2"/>
      </top>
      <bottom/>
      <diagonal/>
    </border>
    <border>
      <left style="thin">
        <color auto="1"/>
      </left>
      <right style="thin">
        <color theme="0"/>
      </right>
      <top style="thin">
        <color auto="1"/>
      </top>
      <bottom/>
      <diagonal/>
    </border>
    <border>
      <left style="thin">
        <color theme="2"/>
      </left>
      <right style="thin">
        <color theme="0"/>
      </right>
      <top style="thin">
        <color theme="2"/>
      </top>
      <bottom/>
      <diagonal/>
    </border>
    <border>
      <left style="thin">
        <color theme="0"/>
      </left>
      <right style="thin">
        <color indexed="64"/>
      </right>
      <top style="thin">
        <color theme="2"/>
      </top>
      <bottom/>
      <diagonal/>
    </border>
    <border>
      <left style="thin">
        <color theme="0"/>
      </left>
      <right/>
      <top style="thin">
        <color indexed="64"/>
      </top>
      <bottom/>
      <diagonal/>
    </border>
    <border>
      <left style="thin">
        <color indexed="64"/>
      </left>
      <right style="thin">
        <color theme="0"/>
      </right>
      <top/>
      <bottom style="thin">
        <color theme="2"/>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style="thin">
        <color theme="0"/>
      </left>
      <right style="thin">
        <color indexed="64"/>
      </right>
      <top/>
      <bottom style="thin">
        <color theme="2"/>
      </bottom>
      <diagonal/>
    </border>
  </borders>
  <cellStyleXfs count="1">
    <xf numFmtId="0" fontId="0" fillId="0" borderId="0"/>
  </cellStyleXfs>
  <cellXfs count="100">
    <xf numFmtId="0" fontId="0" fillId="0" borderId="0" xfId="0"/>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3" xfId="0" applyFont="1" applyBorder="1" applyAlignment="1">
      <alignment horizontal="left" vertical="top" wrapText="1"/>
    </xf>
    <xf numFmtId="0" fontId="2" fillId="3" borderId="1" xfId="0" applyFont="1" applyFill="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2" xfId="0" applyFont="1" applyFill="1" applyBorder="1" applyAlignment="1">
      <alignment vertical="top" wrapText="1"/>
    </xf>
    <xf numFmtId="0" fontId="2" fillId="0" borderId="2" xfId="0" applyNumberFormat="1" applyFont="1" applyBorder="1" applyAlignment="1">
      <alignment vertical="top" wrapText="1"/>
    </xf>
    <xf numFmtId="0" fontId="2" fillId="0" borderId="2" xfId="0" applyFont="1" applyFill="1" applyBorder="1" applyAlignment="1">
      <alignment horizontal="left" vertical="top" wrapText="1"/>
    </xf>
    <xf numFmtId="0" fontId="2" fillId="0" borderId="2" xfId="0" applyNumberFormat="1" applyFont="1" applyBorder="1" applyAlignment="1">
      <alignment horizontal="left" vertical="top" wrapText="1"/>
    </xf>
    <xf numFmtId="0" fontId="2" fillId="0" borderId="2" xfId="0" applyFont="1" applyFill="1" applyBorder="1" applyAlignment="1">
      <alignment horizontal="center" vertical="top" wrapText="1"/>
    </xf>
    <xf numFmtId="0" fontId="2" fillId="0" borderId="2" xfId="0" applyNumberFormat="1" applyFont="1" applyFill="1" applyBorder="1" applyAlignment="1">
      <alignment horizontal="left" vertical="top" wrapText="1"/>
    </xf>
    <xf numFmtId="0" fontId="5" fillId="0" borderId="0" xfId="0" applyFont="1"/>
    <xf numFmtId="0" fontId="6" fillId="0" borderId="0" xfId="0" applyFont="1"/>
    <xf numFmtId="0" fontId="5" fillId="0" borderId="5" xfId="0" applyFont="1" applyBorder="1"/>
    <xf numFmtId="0" fontId="5" fillId="0" borderId="4" xfId="0" applyFont="1" applyBorder="1" applyAlignment="1">
      <alignment horizontal="left"/>
    </xf>
    <xf numFmtId="0" fontId="5" fillId="3" borderId="7" xfId="0" applyFont="1" applyFill="1" applyBorder="1"/>
    <xf numFmtId="0" fontId="5" fillId="3" borderId="4" xfId="0" applyFont="1" applyFill="1" applyBorder="1" applyAlignment="1">
      <alignment horizontal="left"/>
    </xf>
    <xf numFmtId="0" fontId="6" fillId="3" borderId="6" xfId="0" applyFont="1" applyFill="1" applyBorder="1" applyAlignment="1">
      <alignment horizontal="left"/>
    </xf>
    <xf numFmtId="0" fontId="6" fillId="3" borderId="4" xfId="0" applyFont="1" applyFill="1" applyBorder="1" applyAlignment="1">
      <alignment horizontal="right"/>
    </xf>
    <xf numFmtId="0" fontId="6" fillId="4" borderId="4" xfId="0" applyFont="1" applyFill="1" applyBorder="1"/>
    <xf numFmtId="0" fontId="6" fillId="0" borderId="4" xfId="0" applyFont="1" applyBorder="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top"/>
    </xf>
    <xf numFmtId="0" fontId="2" fillId="0" borderId="0" xfId="0" applyFont="1" applyAlignment="1">
      <alignment horizontal="center" vertical="top"/>
    </xf>
    <xf numFmtId="0" fontId="2" fillId="0" borderId="0" xfId="0" applyFont="1" applyFill="1" applyBorder="1" applyAlignment="1">
      <alignment horizontal="left" vertical="top" wrapText="1"/>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alignment horizontal="right" vertical="top"/>
    </xf>
    <xf numFmtId="0" fontId="5" fillId="0" borderId="0" xfId="0" applyFont="1" applyFill="1" applyAlignment="1">
      <alignment horizontal="center" vertical="top"/>
    </xf>
    <xf numFmtId="0" fontId="5" fillId="0" borderId="0" xfId="0" applyFont="1" applyFill="1" applyAlignment="1">
      <alignment vertical="top"/>
    </xf>
    <xf numFmtId="0" fontId="5" fillId="0" borderId="9" xfId="0" applyFont="1" applyBorder="1" applyAlignment="1">
      <alignment horizontal="right" vertical="top"/>
    </xf>
    <xf numFmtId="0" fontId="5" fillId="0" borderId="8" xfId="0" applyFont="1" applyBorder="1" applyAlignment="1">
      <alignment horizontal="right" vertical="top"/>
    </xf>
    <xf numFmtId="0" fontId="2" fillId="0" borderId="0" xfId="0" applyFont="1" applyFill="1" applyBorder="1" applyAlignment="1">
      <alignment horizontal="center" vertical="top" wrapText="1"/>
    </xf>
    <xf numFmtId="0" fontId="5" fillId="0" borderId="9" xfId="0" applyFont="1" applyBorder="1" applyAlignment="1">
      <alignment horizontal="center" vertical="top"/>
    </xf>
    <xf numFmtId="0" fontId="5" fillId="0" borderId="0" xfId="0" applyFont="1" applyBorder="1" applyAlignment="1">
      <alignment horizontal="left" vertical="top"/>
    </xf>
    <xf numFmtId="0" fontId="2" fillId="0" borderId="12" xfId="0" applyFont="1" applyFill="1" applyBorder="1" applyAlignment="1">
      <alignment horizontal="center"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center"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center"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0" fontId="5" fillId="0" borderId="21" xfId="0" applyFont="1" applyBorder="1" applyAlignment="1">
      <alignment horizontal="center" vertical="top"/>
    </xf>
    <xf numFmtId="0" fontId="5" fillId="0" borderId="22" xfId="0" applyFont="1" applyBorder="1" applyAlignment="1">
      <alignment horizontal="center" vertical="top"/>
    </xf>
    <xf numFmtId="0" fontId="5" fillId="0" borderId="23" xfId="0" applyFont="1" applyBorder="1" applyAlignment="1">
      <alignment horizontal="center" vertical="top"/>
    </xf>
    <xf numFmtId="0" fontId="5" fillId="0" borderId="0" xfId="0" applyFont="1" applyFill="1" applyBorder="1" applyAlignment="1">
      <alignment horizontal="left" vertical="top"/>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5" fillId="0" borderId="27" xfId="0" applyFont="1" applyBorder="1" applyAlignment="1">
      <alignment horizontal="center" vertical="top"/>
    </xf>
    <xf numFmtId="0" fontId="5" fillId="0" borderId="28" xfId="0" applyFont="1" applyBorder="1" applyAlignment="1">
      <alignment horizontal="center" vertical="top"/>
    </xf>
    <xf numFmtId="0" fontId="5" fillId="0" borderId="29" xfId="0" applyFont="1" applyBorder="1" applyAlignment="1">
      <alignment horizontal="center" vertical="top"/>
    </xf>
    <xf numFmtId="0" fontId="5" fillId="0" borderId="0" xfId="0" applyFont="1" applyAlignment="1">
      <alignment vertical="top" wrapText="1"/>
    </xf>
    <xf numFmtId="0" fontId="2" fillId="0" borderId="20" xfId="0" quotePrefix="1" applyFont="1" applyFill="1" applyBorder="1" applyAlignment="1">
      <alignment horizontal="left" vertical="top" wrapText="1"/>
    </xf>
    <xf numFmtId="0" fontId="7" fillId="0" borderId="15" xfId="0" applyFont="1" applyFill="1" applyBorder="1" applyAlignment="1">
      <alignment horizontal="left" vertical="top" wrapText="1"/>
    </xf>
    <xf numFmtId="0" fontId="2" fillId="0" borderId="32" xfId="0" applyFont="1" applyFill="1" applyBorder="1" applyAlignment="1">
      <alignment horizontal="center" vertical="top" wrapText="1"/>
    </xf>
    <xf numFmtId="0" fontId="2" fillId="0" borderId="33"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35" xfId="0" applyFont="1" applyFill="1" applyBorder="1" applyAlignment="1">
      <alignment horizontal="left" vertical="top" wrapText="1"/>
    </xf>
    <xf numFmtId="0" fontId="5" fillId="0" borderId="36" xfId="0" applyFont="1" applyBorder="1" applyAlignment="1">
      <alignment horizontal="center" vertical="top"/>
    </xf>
    <xf numFmtId="0" fontId="2" fillId="0" borderId="37" xfId="0" applyFont="1" applyFill="1" applyBorder="1" applyAlignment="1">
      <alignment horizontal="center" vertical="top" wrapText="1"/>
    </xf>
    <xf numFmtId="0" fontId="2" fillId="0" borderId="38" xfId="0" applyFont="1" applyFill="1" applyBorder="1" applyAlignment="1">
      <alignment horizontal="left" vertical="top" wrapText="1"/>
    </xf>
    <xf numFmtId="0" fontId="2" fillId="0" borderId="39" xfId="0" applyFont="1" applyFill="1" applyBorder="1" applyAlignment="1">
      <alignment horizontal="center" vertical="top" wrapText="1"/>
    </xf>
    <xf numFmtId="0" fontId="2" fillId="0" borderId="40"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42" xfId="0" applyFont="1" applyFill="1" applyBorder="1" applyAlignment="1">
      <alignment horizontal="center" vertical="top" wrapText="1"/>
    </xf>
    <xf numFmtId="0" fontId="5" fillId="0" borderId="37" xfId="0" applyFont="1" applyBorder="1" applyAlignment="1">
      <alignment horizontal="center" vertical="top"/>
    </xf>
    <xf numFmtId="0" fontId="2" fillId="0" borderId="21" xfId="0" applyFont="1" applyFill="1" applyBorder="1" applyAlignment="1">
      <alignment horizontal="center" vertical="top" wrapText="1"/>
    </xf>
    <xf numFmtId="0" fontId="2" fillId="0" borderId="43" xfId="0" applyFont="1" applyFill="1" applyBorder="1" applyAlignment="1">
      <alignment horizontal="center" vertical="top" wrapText="1"/>
    </xf>
    <xf numFmtId="0" fontId="2" fillId="0" borderId="44" xfId="0" applyFont="1" applyFill="1" applyBorder="1" applyAlignment="1">
      <alignment horizontal="left" vertical="top" wrapText="1"/>
    </xf>
    <xf numFmtId="0" fontId="2" fillId="0" borderId="44" xfId="0" quotePrefix="1" applyFont="1" applyFill="1" applyBorder="1" applyAlignment="1">
      <alignment horizontal="left" vertical="top" wrapText="1"/>
    </xf>
    <xf numFmtId="0" fontId="5" fillId="0" borderId="42" xfId="0" applyFont="1" applyBorder="1" applyAlignment="1">
      <alignment horizontal="center" vertical="top"/>
    </xf>
    <xf numFmtId="0" fontId="2" fillId="0" borderId="45" xfId="0" applyFont="1" applyFill="1" applyBorder="1" applyAlignment="1">
      <alignment horizontal="left" vertical="top" wrapText="1"/>
    </xf>
    <xf numFmtId="0" fontId="2" fillId="0" borderId="27" xfId="0" applyFont="1" applyFill="1" applyBorder="1" applyAlignment="1">
      <alignment horizontal="center" vertical="top" wrapText="1"/>
    </xf>
    <xf numFmtId="0" fontId="5" fillId="0" borderId="46" xfId="0" applyFont="1" applyBorder="1" applyAlignment="1">
      <alignment horizontal="center" vertical="top"/>
    </xf>
    <xf numFmtId="0" fontId="2" fillId="0" borderId="47" xfId="0" applyFont="1" applyFill="1" applyBorder="1" applyAlignment="1">
      <alignment horizontal="left" vertical="top" wrapText="1"/>
    </xf>
    <xf numFmtId="0" fontId="2" fillId="0" borderId="48" xfId="0" applyFont="1" applyFill="1" applyBorder="1" applyAlignment="1">
      <alignment horizontal="center" vertical="top" wrapText="1"/>
    </xf>
    <xf numFmtId="0" fontId="2" fillId="0" borderId="49" xfId="0" applyFont="1" applyFill="1" applyBorder="1" applyAlignment="1">
      <alignment horizontal="left" vertical="top" wrapText="1"/>
    </xf>
    <xf numFmtId="0" fontId="2" fillId="0" borderId="35" xfId="0" quotePrefix="1" applyFont="1" applyFill="1" applyBorder="1" applyAlignment="1">
      <alignment horizontal="left" vertical="top" wrapText="1"/>
    </xf>
    <xf numFmtId="0" fontId="5" fillId="0" borderId="0" xfId="0" applyFont="1" applyFill="1"/>
    <xf numFmtId="0" fontId="5" fillId="3" borderId="10" xfId="0" applyFont="1" applyFill="1" applyBorder="1" applyAlignment="1">
      <alignment horizontal="center" vertical="top" wrapText="1"/>
    </xf>
    <xf numFmtId="0" fontId="0" fillId="3" borderId="31" xfId="0" applyFill="1" applyBorder="1" applyAlignment="1">
      <alignment horizontal="center" vertical="top"/>
    </xf>
    <xf numFmtId="0" fontId="0" fillId="3" borderId="11" xfId="0" applyFill="1" applyBorder="1" applyAlignment="1">
      <alignment horizontal="center" vertical="top"/>
    </xf>
    <xf numFmtId="0" fontId="5" fillId="3" borderId="10" xfId="0" applyFont="1" applyFill="1" applyBorder="1" applyAlignment="1">
      <alignment vertical="top"/>
    </xf>
    <xf numFmtId="0" fontId="5" fillId="0" borderId="11" xfId="0" applyFont="1" applyBorder="1" applyAlignment="1">
      <alignment vertical="top"/>
    </xf>
    <xf numFmtId="0" fontId="5" fillId="3" borderId="6" xfId="0" applyFont="1" applyFill="1" applyBorder="1" applyAlignment="1">
      <alignment horizontal="center" vertical="top"/>
    </xf>
    <xf numFmtId="0" fontId="5" fillId="3" borderId="30" xfId="0" applyFont="1" applyFill="1" applyBorder="1" applyAlignment="1">
      <alignment horizontal="center" vertical="top"/>
    </xf>
    <xf numFmtId="0" fontId="5" fillId="3" borderId="7" xfId="0" applyFont="1" applyFill="1" applyBorder="1" applyAlignment="1">
      <alignment horizontal="center" vertical="top"/>
    </xf>
    <xf numFmtId="0" fontId="5" fillId="3" borderId="10" xfId="0" applyFont="1" applyFill="1" applyBorder="1" applyAlignment="1">
      <alignment horizontal="right" vertical="top"/>
    </xf>
    <xf numFmtId="0" fontId="0" fillId="0" borderId="11" xfId="0" applyFont="1" applyBorder="1" applyAlignment="1">
      <alignment horizontal="righ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L18"/>
  <sheetViews>
    <sheetView tabSelected="1" workbookViewId="0"/>
  </sheetViews>
  <sheetFormatPr baseColWidth="10" defaultRowHeight="12"/>
  <cols>
    <col min="1" max="1" width="1.42578125" style="18" customWidth="1"/>
    <col min="2" max="2" width="18.5703125" style="18" customWidth="1"/>
    <col min="3" max="3" width="17.42578125" style="18" customWidth="1"/>
    <col min="4" max="16384" width="11.42578125" style="18"/>
  </cols>
  <sheetData>
    <row r="2" spans="1:12">
      <c r="B2" s="19" t="s">
        <v>3837</v>
      </c>
    </row>
    <row r="3" spans="1:12">
      <c r="B3" s="18" t="s">
        <v>3708</v>
      </c>
    </row>
    <row r="5" spans="1:12">
      <c r="B5" s="26" t="s">
        <v>51</v>
      </c>
      <c r="C5" s="23" t="s">
        <v>3709</v>
      </c>
      <c r="D5" s="21">
        <f>SUM(F5+H5+J5+L5)</f>
        <v>320</v>
      </c>
      <c r="E5" s="24" t="s">
        <v>3712</v>
      </c>
      <c r="F5" s="21">
        <f>COUNTIFS('Card Library'!D2:D1411,"Limited/Unlimited",'Card Library'!E2:E1411,"UR",'Card Library'!F2:F1411,"&gt;0")</f>
        <v>13</v>
      </c>
      <c r="G5" s="24" t="s">
        <v>3711</v>
      </c>
      <c r="H5" s="21">
        <f>COUNTIFS('Card Library'!D2:D1411,"Limited/Unlimited",'Card Library'!E2:E1411,"R",'Card Library'!F2:F1411,"&gt;0")</f>
        <v>105</v>
      </c>
      <c r="I5" s="24" t="s">
        <v>3713</v>
      </c>
      <c r="J5" s="21">
        <f>COUNTIFS('Card Library'!D2:D1411,"Limited/Unlimited",'Card Library'!E2:E1411,"U",'Card Library'!F2:F1411,"&gt;0")</f>
        <v>106</v>
      </c>
      <c r="K5" s="24" t="s">
        <v>3714</v>
      </c>
      <c r="L5" s="21">
        <f>COUNTIFS('Card Library'!D2:D1411,"Limited/Unlimited",'Card Library'!E2:E1411,"C",'Card Library'!F2:F1411,"&gt;0")</f>
        <v>96</v>
      </c>
    </row>
    <row r="6" spans="1:12">
      <c r="B6" s="20"/>
      <c r="C6" s="25" t="s">
        <v>3715</v>
      </c>
      <c r="D6" s="27">
        <f>SUM(F6,H6,J6,L6)</f>
        <v>321</v>
      </c>
      <c r="E6" s="22"/>
      <c r="F6" s="27">
        <f>COUNTIFS('Card Library'!D2:D1411,"Limited/Unlimited",'Card Library'!E2:E1411,"UR")</f>
        <v>13</v>
      </c>
      <c r="G6" s="22"/>
      <c r="H6" s="27">
        <f>COUNTIFS('Card Library'!D2:D1411,"Limited/Unlimited",'Card Library'!E2:E1411,"R")</f>
        <v>106</v>
      </c>
      <c r="I6" s="22"/>
      <c r="J6" s="27">
        <f>COUNTIFS('Card Library'!D2:D1411,"Limited/Unlimited",'Card Library'!E2:E1411,"U")</f>
        <v>106</v>
      </c>
      <c r="K6" s="22"/>
      <c r="L6" s="27">
        <f>COUNTIFS('Card Library'!D2:D1411,"Limited/Unlimited",'Card Library'!E2:E1411,"C")</f>
        <v>96</v>
      </c>
    </row>
    <row r="7" spans="1:12">
      <c r="A7" s="89"/>
      <c r="B7" s="26" t="s">
        <v>1320</v>
      </c>
      <c r="C7" s="23" t="s">
        <v>3709</v>
      </c>
      <c r="D7" s="21">
        <f>SUM(F7+H7+J7+L7)</f>
        <v>95</v>
      </c>
      <c r="E7" s="24" t="s">
        <v>3712</v>
      </c>
      <c r="F7" s="21">
        <f>COUNTIFS('Card Library'!D2:D1411,"The Umbra",'Card Library'!E2:E1411,"UR",'Card Library'!F2:F1411,"&gt;0")</f>
        <v>5</v>
      </c>
      <c r="G7" s="24" t="s">
        <v>3711</v>
      </c>
      <c r="H7" s="21">
        <f>COUNTIFS('Card Library'!D2:D1411,"The Umbra",'Card Library'!E2:E1411,"R",'Card Library'!F2:F1411,"&gt;0")</f>
        <v>30</v>
      </c>
      <c r="I7" s="24" t="s">
        <v>3713</v>
      </c>
      <c r="J7" s="21">
        <f>COUNTIFS('Card Library'!D2:D1411,"The Umbra",'Card Library'!E2:E1411,"U",'Card Library'!F2:F1411,"&gt;0")</f>
        <v>30</v>
      </c>
      <c r="K7" s="24" t="s">
        <v>3714</v>
      </c>
      <c r="L7" s="21">
        <f>COUNTIFS('Card Library'!D2:D1411,"The Umbra",'Card Library'!E2:E1411,"C",'Card Library'!F2:F1411,"&gt;0")</f>
        <v>30</v>
      </c>
    </row>
    <row r="8" spans="1:12">
      <c r="A8" s="89"/>
      <c r="B8" s="20"/>
      <c r="C8" s="25" t="s">
        <v>3715</v>
      </c>
      <c r="D8" s="27">
        <f>SUM(F8,H8,J8,L8)</f>
        <v>95</v>
      </c>
      <c r="E8" s="22"/>
      <c r="F8" s="27">
        <f>COUNTIFS('Card Library'!D2:D1411,"The Umbra",'Card Library'!E2:E1411,"UR")</f>
        <v>5</v>
      </c>
      <c r="G8" s="22"/>
      <c r="H8" s="27">
        <f>COUNTIFS('Card Library'!D2:D1411,"The Umbra",'Card Library'!E2:E1411,"R")</f>
        <v>30</v>
      </c>
      <c r="I8" s="22"/>
      <c r="J8" s="27">
        <f>COUNTIFS('Card Library'!D2:D1411,"The Umbra",'Card Library'!E2:E1411,"U")</f>
        <v>30</v>
      </c>
      <c r="K8" s="22"/>
      <c r="L8" s="27">
        <f>COUNTIFS('Card Library'!D2:D1411,"The Umbra",'Card Library'!E2:E1411,"C")</f>
        <v>30</v>
      </c>
    </row>
    <row r="9" spans="1:12">
      <c r="B9" s="26" t="s">
        <v>169</v>
      </c>
      <c r="C9" s="23" t="s">
        <v>3709</v>
      </c>
      <c r="D9" s="21">
        <f>SUM(F9+H9+J9+L9)</f>
        <v>183</v>
      </c>
      <c r="E9" s="24" t="s">
        <v>3712</v>
      </c>
      <c r="F9" s="21">
        <f>COUNTIFS('Card Library'!D2:D1411,"The Wyrm",'Card Library'!E2:E1411,"UR",'Card Library'!F2:F1411,"&gt;0")</f>
        <v>6</v>
      </c>
      <c r="G9" s="24" t="s">
        <v>3711</v>
      </c>
      <c r="H9" s="21">
        <f>COUNTIFS('Card Library'!D2:D1411,"The Wyrm",'Card Library'!E2:E1411,"R",'Card Library'!F2:F1411,"&gt;0")</f>
        <v>57</v>
      </c>
      <c r="I9" s="24" t="s">
        <v>3713</v>
      </c>
      <c r="J9" s="21">
        <f>COUNTIFS('Card Library'!D2:D1411,"The Wyrm",'Card Library'!E2:E1411,"U",'Card Library'!F2:F1411,"&gt;0")</f>
        <v>60</v>
      </c>
      <c r="K9" s="24" t="s">
        <v>3714</v>
      </c>
      <c r="L9" s="21">
        <f>COUNTIFS('Card Library'!D2:D1411,"The Wyrm",'Card Library'!E2:E1411,"C",'Card Library'!F2:F1411,"&gt;0")</f>
        <v>60</v>
      </c>
    </row>
    <row r="10" spans="1:12">
      <c r="B10" s="20"/>
      <c r="C10" s="25" t="s">
        <v>3715</v>
      </c>
      <c r="D10" s="27">
        <f>SUM(F10,H10,J10,L10)</f>
        <v>185</v>
      </c>
      <c r="E10" s="22"/>
      <c r="F10" s="27">
        <f>COUNTIFS('Card Library'!D2:D1411,"The Wyrm",'Card Library'!E2:E1411,"UR")</f>
        <v>6</v>
      </c>
      <c r="G10" s="22"/>
      <c r="H10" s="27">
        <f>COUNTIFS('Card Library'!D2:D1411,"The Wyrm",'Card Library'!E2:E1411,"R")</f>
        <v>59</v>
      </c>
      <c r="I10" s="22"/>
      <c r="J10" s="27">
        <f>COUNTIFS('Card Library'!D2:D1411,"The Wyrm",'Card Library'!E2:E1411,"U")</f>
        <v>60</v>
      </c>
      <c r="K10" s="22"/>
      <c r="L10" s="27">
        <f>COUNTIFS('Card Library'!D2:D1411,"The Wyrm",'Card Library'!E2:E1411,"C")</f>
        <v>60</v>
      </c>
    </row>
    <row r="11" spans="1:12">
      <c r="B11" s="26" t="s">
        <v>3836</v>
      </c>
      <c r="C11" s="23" t="s">
        <v>3709</v>
      </c>
      <c r="D11" s="21">
        <f>SUM(F11+H11+J11+L11)</f>
        <v>122</v>
      </c>
      <c r="E11" s="24" t="s">
        <v>3712</v>
      </c>
      <c r="F11" s="21">
        <f>COUNTIFS('Card Library'!D2:D1411,"The War of the Amazon",'Card Library'!E2:E1411,"UR",'Card Library'!F2:F1411,"&gt;0")</f>
        <v>1</v>
      </c>
      <c r="G11" s="24" t="s">
        <v>3711</v>
      </c>
      <c r="H11" s="21">
        <f>COUNTIFS('Card Library'!D2:D1411,"The War of the Amazon",'Card Library'!E2:E1411,"R",'Card Library'!F2:F1411,"&gt;0")</f>
        <v>23</v>
      </c>
      <c r="I11" s="24" t="s">
        <v>3713</v>
      </c>
      <c r="J11" s="21">
        <f>COUNTIFS('Card Library'!D2:D1411,"The War of the Amazon",'Card Library'!E2:E1411,"U",'Card Library'!F2:F1411,"&gt;0")</f>
        <v>54</v>
      </c>
      <c r="K11" s="24" t="s">
        <v>3714</v>
      </c>
      <c r="L11" s="21">
        <f>COUNTIFS('Card Library'!D2:D1411,"The War of the Amazon",'Card Library'!E2:E1411,"C",'Card Library'!F2:F1411,"&gt;0")</f>
        <v>44</v>
      </c>
    </row>
    <row r="12" spans="1:12">
      <c r="B12" s="20"/>
      <c r="C12" s="25" t="s">
        <v>3715</v>
      </c>
      <c r="D12" s="27">
        <f>SUM(F12,H12,J12,L12)</f>
        <v>140</v>
      </c>
      <c r="E12" s="22"/>
      <c r="F12" s="27">
        <f>COUNTIFS('Card Library'!D2:D1411,"The War of the Amazon",'Card Library'!E2:E1411,"UR")</f>
        <v>5</v>
      </c>
      <c r="G12" s="22"/>
      <c r="H12" s="27">
        <f>COUNTIFS('Card Library'!D2:D1411,"The War of the Amazon",'Card Library'!E2:E1411,"R")</f>
        <v>30</v>
      </c>
      <c r="I12" s="22"/>
      <c r="J12" s="27">
        <f>COUNTIFS('Card Library'!D2:D1411,"The War of the Amazon",'Card Library'!E2:E1411,"U")</f>
        <v>61</v>
      </c>
      <c r="K12" s="22"/>
      <c r="L12" s="27">
        <f>COUNTIFS('Card Library'!D2:D1411,"The War of the Amazon",'Card Library'!E2:E1411,"C")</f>
        <v>44</v>
      </c>
    </row>
    <row r="13" spans="1:12">
      <c r="B13" s="26" t="s">
        <v>44</v>
      </c>
      <c r="C13" s="23" t="s">
        <v>3709</v>
      </c>
      <c r="D13" s="21">
        <f>SUM(F13+H13+J13+L13)</f>
        <v>58</v>
      </c>
      <c r="E13" s="24" t="s">
        <v>3712</v>
      </c>
      <c r="F13" s="21">
        <f>COUNTIFS('Card Library'!D2:D1411,"Legacy of the Tribes",'Card Library'!E2:E1411,"UR",'Card Library'!F2:F1411,"&gt;0")</f>
        <v>0</v>
      </c>
      <c r="G13" s="24" t="s">
        <v>3711</v>
      </c>
      <c r="H13" s="21">
        <f>COUNTIFS('Card Library'!D2:D1411,"Legacy of the Tribes",'Card Library'!E2:E1411,"R",'Card Library'!F2:F1411,"&gt;0")</f>
        <v>12</v>
      </c>
      <c r="I13" s="24" t="s">
        <v>3713</v>
      </c>
      <c r="J13" s="21">
        <f>COUNTIFS('Card Library'!D2:D1411,"Legacy of the Tribes",'Card Library'!E2:E1411,"U",'Card Library'!F2:F1411,"&gt;0")</f>
        <v>9</v>
      </c>
      <c r="K13" s="24" t="s">
        <v>3714</v>
      </c>
      <c r="L13" s="21">
        <f>COUNTIFS('Card Library'!D2:D1411,"Legacy of the Tribes",'Card Library'!E2:E1411,"C",'Card Library'!F2:F1411,"&gt;0")</f>
        <v>37</v>
      </c>
    </row>
    <row r="14" spans="1:12">
      <c r="B14" s="20"/>
      <c r="C14" s="25" t="s">
        <v>3715</v>
      </c>
      <c r="D14" s="27">
        <f>SUM(F14,H14,J14,L14)</f>
        <v>215</v>
      </c>
      <c r="E14" s="22"/>
      <c r="F14" s="27">
        <f>COUNTIFS('Card Library'!D2:D1411,"Legacy of the Tribes",'Card Library'!E2:E1411,"UR")</f>
        <v>5</v>
      </c>
      <c r="G14" s="22"/>
      <c r="H14" s="27">
        <f>COUNTIFS('Card Library'!D2:D1411,"Legacy of the Tribes",'Card Library'!E2:E1411,"R")</f>
        <v>60</v>
      </c>
      <c r="I14" s="22"/>
      <c r="J14" s="27">
        <f>COUNTIFS('Card Library'!D2:D1411,"Legacy of the Tribes",'Card Library'!E2:E1411,"U")</f>
        <v>90</v>
      </c>
      <c r="K14" s="22"/>
      <c r="L14" s="27">
        <f>COUNTIFS('Card Library'!D2:D1411,"Legacy of the Tribes",'Card Library'!E2:E1411,"C")</f>
        <v>60</v>
      </c>
    </row>
    <row r="16" spans="1:12">
      <c r="B16" s="18" t="s">
        <v>3834</v>
      </c>
    </row>
    <row r="17" spans="3:12" s="33" customFormat="1" ht="11.25" customHeight="1">
      <c r="C17" s="34"/>
      <c r="E17" s="34"/>
      <c r="G17" s="34"/>
      <c r="H17" s="34"/>
      <c r="J17" s="34"/>
      <c r="L17" s="34"/>
    </row>
    <row r="18" spans="3:12" s="33" customFormat="1" ht="11.25" customHeight="1">
      <c r="C18" s="34"/>
      <c r="E18" s="34"/>
      <c r="G18" s="34"/>
      <c r="H18" s="34"/>
      <c r="J18" s="34"/>
      <c r="L18" s="3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H1412"/>
  <sheetViews>
    <sheetView zoomScaleNormal="100" workbookViewId="0">
      <pane xSplit="1" ySplit="1" topLeftCell="B2" activePane="bottomRight" state="frozen"/>
      <selection pane="topRight" activeCell="B1" sqref="B1"/>
      <selection pane="bottomLeft" activeCell="A2" sqref="A2"/>
      <selection pane="bottomRight"/>
    </sheetView>
  </sheetViews>
  <sheetFormatPr baseColWidth="10" defaultRowHeight="12"/>
  <cols>
    <col min="1" max="1" width="40" style="30" bestFit="1" customWidth="1"/>
    <col min="2" max="2" width="9.85546875" style="30" bestFit="1" customWidth="1"/>
    <col min="3" max="3" width="12.42578125" style="30" bestFit="1" customWidth="1"/>
    <col min="4" max="4" width="21.42578125" style="30" bestFit="1" customWidth="1"/>
    <col min="5" max="5" width="19.42578125" style="30" bestFit="1" customWidth="1"/>
    <col min="6" max="6" width="6" style="31" bestFit="1" customWidth="1"/>
    <col min="7" max="7" width="7.140625" style="31" bestFit="1" customWidth="1"/>
    <col min="8" max="8" width="12.7109375" style="31" bestFit="1" customWidth="1"/>
    <col min="9" max="9" width="12.140625" style="31" bestFit="1" customWidth="1"/>
    <col min="10" max="10" width="9.28515625" style="31" bestFit="1" customWidth="1"/>
    <col min="11" max="11" width="9.42578125" style="31" bestFit="1" customWidth="1"/>
    <col min="12" max="12" width="11.28515625" style="31" bestFit="1" customWidth="1"/>
    <col min="13" max="13" width="9" style="31" bestFit="1" customWidth="1"/>
    <col min="14" max="14" width="10.7109375" style="31" bestFit="1" customWidth="1"/>
    <col min="15" max="15" width="13.7109375" style="30" bestFit="1" customWidth="1"/>
    <col min="16" max="16" width="10.7109375" style="30" bestFit="1" customWidth="1"/>
    <col min="17" max="17" width="17.28515625" style="30" customWidth="1"/>
    <col min="18" max="18" width="10.7109375" style="30" bestFit="1" customWidth="1"/>
    <col min="19" max="19" width="10.7109375" style="30" customWidth="1"/>
    <col min="20" max="20" width="16.7109375" style="30" customWidth="1"/>
    <col min="21" max="21" width="13" style="30" bestFit="1" customWidth="1"/>
    <col min="22" max="22" width="9" style="31" bestFit="1" customWidth="1"/>
    <col min="23" max="23" width="6.85546875" style="31" bestFit="1" customWidth="1"/>
    <col min="24" max="25" width="8" style="31" bestFit="1" customWidth="1"/>
    <col min="26" max="26" width="14.140625" style="30" customWidth="1"/>
    <col min="27" max="27" width="28.5703125" style="30" customWidth="1"/>
    <col min="28" max="28" width="17.140625" style="30" bestFit="1" customWidth="1"/>
    <col min="29" max="29" width="17.28515625" style="30" customWidth="1"/>
    <col min="30" max="33" width="57.140625" style="30" customWidth="1"/>
    <col min="34" max="34" width="29.42578125" style="30" bestFit="1" customWidth="1"/>
    <col min="35" max="16384" width="11.42578125" style="18"/>
  </cols>
  <sheetData>
    <row r="1" spans="1:34" ht="36">
      <c r="A1" s="1" t="s">
        <v>0</v>
      </c>
      <c r="B1" s="2" t="s">
        <v>1</v>
      </c>
      <c r="C1" s="2" t="s">
        <v>2</v>
      </c>
      <c r="D1" s="2" t="s">
        <v>3</v>
      </c>
      <c r="E1" s="2" t="s">
        <v>4</v>
      </c>
      <c r="F1" s="2" t="s">
        <v>3709</v>
      </c>
      <c r="G1" s="3" t="s">
        <v>3710</v>
      </c>
      <c r="H1" s="2" t="s">
        <v>5</v>
      </c>
      <c r="I1" s="2" t="s">
        <v>6</v>
      </c>
      <c r="J1" s="2" t="s">
        <v>7</v>
      </c>
      <c r="K1" s="2" t="s">
        <v>8</v>
      </c>
      <c r="L1" s="2" t="s">
        <v>9</v>
      </c>
      <c r="M1" s="2" t="s">
        <v>10</v>
      </c>
      <c r="N1" s="2" t="s">
        <v>11</v>
      </c>
      <c r="O1" s="2" t="s">
        <v>12</v>
      </c>
      <c r="P1" s="2" t="s">
        <v>13</v>
      </c>
      <c r="Q1" s="2" t="s">
        <v>14</v>
      </c>
      <c r="R1" s="2" t="s">
        <v>15</v>
      </c>
      <c r="S1" s="2" t="s">
        <v>16</v>
      </c>
      <c r="T1" s="2" t="s">
        <v>17</v>
      </c>
      <c r="U1" s="2" t="s">
        <v>18</v>
      </c>
      <c r="V1" s="3" t="s">
        <v>19</v>
      </c>
      <c r="W1" s="3" t="s">
        <v>20</v>
      </c>
      <c r="X1" s="3" t="s">
        <v>21</v>
      </c>
      <c r="Y1" s="3" t="s">
        <v>22</v>
      </c>
      <c r="Z1" s="2" t="s">
        <v>23</v>
      </c>
      <c r="AA1" s="2" t="s">
        <v>24</v>
      </c>
      <c r="AB1" s="2" t="s">
        <v>25</v>
      </c>
      <c r="AC1" s="2" t="s">
        <v>26</v>
      </c>
      <c r="AD1" s="2" t="s">
        <v>27</v>
      </c>
      <c r="AE1" s="2" t="s">
        <v>28</v>
      </c>
      <c r="AF1" s="2" t="s">
        <v>29</v>
      </c>
      <c r="AG1" s="2" t="s">
        <v>30</v>
      </c>
      <c r="AH1" s="4" t="s">
        <v>31</v>
      </c>
    </row>
    <row r="2" spans="1:34" customFormat="1" ht="48">
      <c r="A2" s="5" t="s">
        <v>32</v>
      </c>
      <c r="B2" s="6" t="s">
        <v>33</v>
      </c>
      <c r="C2" s="6" t="s">
        <v>34</v>
      </c>
      <c r="D2" s="6" t="s">
        <v>35</v>
      </c>
      <c r="E2" s="6" t="s">
        <v>36</v>
      </c>
      <c r="F2" s="7">
        <f>IF(E2="-",1,IF(G2&gt;0,1,0))</f>
        <v>1</v>
      </c>
      <c r="G2" s="7">
        <v>0</v>
      </c>
      <c r="H2" s="7">
        <v>7</v>
      </c>
      <c r="I2" s="7" t="s">
        <v>36</v>
      </c>
      <c r="J2" s="7">
        <v>3</v>
      </c>
      <c r="K2" s="7"/>
      <c r="L2" s="7"/>
      <c r="M2" s="7"/>
      <c r="N2" s="7"/>
      <c r="O2" s="6"/>
      <c r="P2" s="6"/>
      <c r="Q2" s="6"/>
      <c r="R2" s="6"/>
      <c r="S2" s="6"/>
      <c r="T2" s="6"/>
      <c r="U2" s="6"/>
      <c r="V2" s="7"/>
      <c r="W2" s="7"/>
      <c r="X2" s="7"/>
      <c r="Y2" s="7"/>
      <c r="Z2" s="6" t="s">
        <v>37</v>
      </c>
      <c r="AA2" s="6" t="s">
        <v>38</v>
      </c>
      <c r="AB2" s="6"/>
      <c r="AC2" s="6"/>
      <c r="AD2" s="6" t="s">
        <v>39</v>
      </c>
      <c r="AE2" s="6"/>
      <c r="AF2" s="6"/>
      <c r="AG2" s="6"/>
      <c r="AH2" s="8" t="s">
        <v>40</v>
      </c>
    </row>
    <row r="3" spans="1:34" customFormat="1" ht="36">
      <c r="A3" s="5" t="s">
        <v>41</v>
      </c>
      <c r="B3" s="6" t="s">
        <v>42</v>
      </c>
      <c r="C3" s="6" t="s">
        <v>43</v>
      </c>
      <c r="D3" s="6" t="s">
        <v>44</v>
      </c>
      <c r="E3" s="6" t="s">
        <v>45</v>
      </c>
      <c r="F3" s="7">
        <f>IF(E3="-",1,IF(G3&gt;0,1,0))</f>
        <v>0</v>
      </c>
      <c r="G3" s="7">
        <v>0</v>
      </c>
      <c r="H3" s="7"/>
      <c r="I3" s="7"/>
      <c r="J3" s="7"/>
      <c r="K3" s="7"/>
      <c r="L3" s="7"/>
      <c r="M3" s="7"/>
      <c r="N3" s="7"/>
      <c r="O3" s="6"/>
      <c r="P3" s="6"/>
      <c r="Q3" s="6"/>
      <c r="R3" s="6"/>
      <c r="S3" s="6"/>
      <c r="T3" s="6"/>
      <c r="U3" s="6"/>
      <c r="V3" s="7"/>
      <c r="W3" s="7"/>
      <c r="X3" s="7"/>
      <c r="Y3" s="7"/>
      <c r="Z3" s="6"/>
      <c r="AA3" s="6"/>
      <c r="AB3" s="6"/>
      <c r="AC3" s="6" t="s">
        <v>46</v>
      </c>
      <c r="AD3" s="6" t="s">
        <v>47</v>
      </c>
      <c r="AE3" s="6"/>
      <c r="AF3" s="6"/>
      <c r="AG3" s="6"/>
      <c r="AH3" s="8" t="s">
        <v>48</v>
      </c>
    </row>
    <row r="4" spans="1:34" customFormat="1" ht="36">
      <c r="A4" s="5" t="s">
        <v>49</v>
      </c>
      <c r="B4" s="6" t="s">
        <v>42</v>
      </c>
      <c r="C4" s="6" t="s">
        <v>50</v>
      </c>
      <c r="D4" s="6" t="s">
        <v>51</v>
      </c>
      <c r="E4" s="6" t="s">
        <v>45</v>
      </c>
      <c r="F4" s="7">
        <f>IF(E4="-",1,IF(G4&gt;0,1,0))</f>
        <v>1</v>
      </c>
      <c r="G4" s="7">
        <v>1</v>
      </c>
      <c r="H4" s="7"/>
      <c r="I4" s="7"/>
      <c r="J4" s="7"/>
      <c r="K4" s="7"/>
      <c r="L4" s="7"/>
      <c r="M4" s="7"/>
      <c r="N4" s="7"/>
      <c r="O4" s="6"/>
      <c r="P4" s="6"/>
      <c r="Q4" s="6"/>
      <c r="R4" s="6"/>
      <c r="S4" s="6"/>
      <c r="T4" s="6"/>
      <c r="U4" s="6"/>
      <c r="V4" s="7">
        <v>4</v>
      </c>
      <c r="W4" s="7">
        <v>5</v>
      </c>
      <c r="X4" s="7">
        <v>2</v>
      </c>
      <c r="Y4" s="7">
        <v>4</v>
      </c>
      <c r="Z4" s="6" t="s">
        <v>52</v>
      </c>
      <c r="AA4" s="6" t="s">
        <v>53</v>
      </c>
      <c r="AB4" s="6" t="s">
        <v>54</v>
      </c>
      <c r="AC4" s="6"/>
      <c r="AD4" s="6" t="s">
        <v>55</v>
      </c>
      <c r="AE4" s="6"/>
      <c r="AF4" s="6"/>
      <c r="AG4" s="6"/>
      <c r="AH4" s="8" t="s">
        <v>56</v>
      </c>
    </row>
    <row r="5" spans="1:34" customFormat="1" ht="24">
      <c r="A5" s="9" t="s">
        <v>57</v>
      </c>
      <c r="B5" s="6" t="s">
        <v>42</v>
      </c>
      <c r="C5" s="10" t="s">
        <v>58</v>
      </c>
      <c r="D5" s="10" t="s">
        <v>59</v>
      </c>
      <c r="E5" s="10" t="s">
        <v>36</v>
      </c>
      <c r="F5" s="7">
        <f>IF(E5="-",1,IF(G5&gt;0,1,0))</f>
        <v>1</v>
      </c>
      <c r="G5" s="7">
        <v>0</v>
      </c>
      <c r="H5" s="7"/>
      <c r="I5" s="7"/>
      <c r="J5" s="7"/>
      <c r="K5" s="7"/>
      <c r="L5" s="7"/>
      <c r="M5" s="7"/>
      <c r="N5" s="7"/>
      <c r="O5" s="6"/>
      <c r="P5" s="6"/>
      <c r="Q5" s="6"/>
      <c r="R5" s="6"/>
      <c r="S5" s="6"/>
      <c r="T5" s="10"/>
      <c r="U5" s="6"/>
      <c r="V5" s="7"/>
      <c r="W5" s="7"/>
      <c r="X5" s="7"/>
      <c r="Y5" s="7"/>
      <c r="Z5" s="10" t="s">
        <v>60</v>
      </c>
      <c r="AA5" s="10"/>
      <c r="AB5" s="10"/>
      <c r="AC5" s="10"/>
      <c r="AD5" s="10" t="s">
        <v>61</v>
      </c>
      <c r="AE5" s="10" t="s">
        <v>62</v>
      </c>
      <c r="AF5" s="10"/>
      <c r="AG5" s="10"/>
      <c r="AH5" s="11" t="s">
        <v>63</v>
      </c>
    </row>
    <row r="6" spans="1:34" customFormat="1" ht="60">
      <c r="A6" s="5" t="s">
        <v>64</v>
      </c>
      <c r="B6" s="6" t="s">
        <v>42</v>
      </c>
      <c r="C6" s="6" t="s">
        <v>65</v>
      </c>
      <c r="D6" s="6" t="s">
        <v>51</v>
      </c>
      <c r="E6" s="6" t="s">
        <v>66</v>
      </c>
      <c r="F6" s="7">
        <f>IF(E6="-",1,IF(G6&gt;0,1,0))</f>
        <v>1</v>
      </c>
      <c r="G6" s="7">
        <v>4</v>
      </c>
      <c r="H6" s="7"/>
      <c r="I6" s="7" t="s">
        <v>36</v>
      </c>
      <c r="J6" s="7"/>
      <c r="K6" s="7"/>
      <c r="L6" s="7"/>
      <c r="M6" s="7"/>
      <c r="N6" s="7"/>
      <c r="O6" s="6"/>
      <c r="P6" s="6"/>
      <c r="Q6" s="6"/>
      <c r="R6" s="6"/>
      <c r="S6" s="6"/>
      <c r="T6" s="6"/>
      <c r="U6" s="6"/>
      <c r="V6" s="7"/>
      <c r="W6" s="7"/>
      <c r="X6" s="7"/>
      <c r="Y6" s="7"/>
      <c r="Z6" s="6" t="s">
        <v>67</v>
      </c>
      <c r="AA6" s="6" t="s">
        <v>68</v>
      </c>
      <c r="AB6" s="6"/>
      <c r="AC6" s="6"/>
      <c r="AD6" s="6" t="s">
        <v>69</v>
      </c>
      <c r="AE6" s="6"/>
      <c r="AF6" s="6"/>
      <c r="AG6" s="6" t="s">
        <v>70</v>
      </c>
      <c r="AH6" s="8" t="s">
        <v>71</v>
      </c>
    </row>
    <row r="7" spans="1:34" customFormat="1" ht="24">
      <c r="A7" s="5" t="s">
        <v>72</v>
      </c>
      <c r="B7" s="6" t="s">
        <v>42</v>
      </c>
      <c r="C7" s="6" t="s">
        <v>65</v>
      </c>
      <c r="D7" s="6" t="s">
        <v>51</v>
      </c>
      <c r="E7" s="6" t="s">
        <v>73</v>
      </c>
      <c r="F7" s="7">
        <f>IF(E7="-",1,IF(G7&gt;0,1,0))</f>
        <v>1</v>
      </c>
      <c r="G7" s="7">
        <v>2</v>
      </c>
      <c r="H7" s="7"/>
      <c r="I7" s="7" t="s">
        <v>36</v>
      </c>
      <c r="J7" s="7"/>
      <c r="K7" s="7"/>
      <c r="L7" s="7"/>
      <c r="M7" s="7"/>
      <c r="N7" s="7"/>
      <c r="O7" s="6"/>
      <c r="P7" s="6"/>
      <c r="Q7" s="6"/>
      <c r="R7" s="6"/>
      <c r="S7" s="6"/>
      <c r="T7" s="6"/>
      <c r="U7" s="6"/>
      <c r="V7" s="7"/>
      <c r="W7" s="7"/>
      <c r="X7" s="7"/>
      <c r="Y7" s="7"/>
      <c r="Z7" s="6" t="s">
        <v>67</v>
      </c>
      <c r="AA7" s="6" t="s">
        <v>68</v>
      </c>
      <c r="AB7" s="6"/>
      <c r="AC7" s="6"/>
      <c r="AD7" s="6" t="s">
        <v>74</v>
      </c>
      <c r="AE7" s="6"/>
      <c r="AF7" s="6"/>
      <c r="AG7" s="6"/>
      <c r="AH7" s="8" t="s">
        <v>75</v>
      </c>
    </row>
    <row r="8" spans="1:34" customFormat="1" ht="15">
      <c r="A8" s="5" t="s">
        <v>76</v>
      </c>
      <c r="B8" s="6" t="s">
        <v>42</v>
      </c>
      <c r="C8" s="6" t="s">
        <v>77</v>
      </c>
      <c r="D8" s="6" t="s">
        <v>78</v>
      </c>
      <c r="E8" s="6" t="s">
        <v>66</v>
      </c>
      <c r="F8" s="7">
        <f>IF(E8="-",1,IF(G8&gt;0,1,0))</f>
        <v>1</v>
      </c>
      <c r="G8" s="7">
        <v>4</v>
      </c>
      <c r="H8" s="7"/>
      <c r="I8" s="7"/>
      <c r="J8" s="7"/>
      <c r="K8" s="7"/>
      <c r="L8" s="7"/>
      <c r="M8" s="7"/>
      <c r="N8" s="7"/>
      <c r="O8" s="6"/>
      <c r="P8" s="6"/>
      <c r="Q8" s="6"/>
      <c r="R8" s="6"/>
      <c r="S8" s="6"/>
      <c r="T8" s="6"/>
      <c r="U8" s="6"/>
      <c r="V8" s="7">
        <v>6</v>
      </c>
      <c r="W8" s="7">
        <v>2</v>
      </c>
      <c r="X8" s="7">
        <v>0</v>
      </c>
      <c r="Y8" s="7">
        <v>10</v>
      </c>
      <c r="Z8" s="6"/>
      <c r="AA8" s="6" t="s">
        <v>79</v>
      </c>
      <c r="AB8" s="6"/>
      <c r="AC8" s="6"/>
      <c r="AD8" s="6" t="s">
        <v>80</v>
      </c>
      <c r="AE8" s="6"/>
      <c r="AF8" s="6"/>
      <c r="AG8" s="6"/>
      <c r="AH8" s="8" t="s">
        <v>81</v>
      </c>
    </row>
    <row r="9" spans="1:34" customFormat="1" ht="60">
      <c r="A9" s="9" t="s">
        <v>82</v>
      </c>
      <c r="B9" s="6" t="s">
        <v>42</v>
      </c>
      <c r="C9" s="10" t="s">
        <v>58</v>
      </c>
      <c r="D9" s="10" t="s">
        <v>44</v>
      </c>
      <c r="E9" s="10" t="s">
        <v>66</v>
      </c>
      <c r="F9" s="7">
        <f>IF(E9="-",1,IF(G9&gt;0,1,0))</f>
        <v>1</v>
      </c>
      <c r="G9" s="7">
        <v>1</v>
      </c>
      <c r="H9" s="7"/>
      <c r="I9" s="7"/>
      <c r="J9" s="7"/>
      <c r="K9" s="7"/>
      <c r="L9" s="7"/>
      <c r="M9" s="7"/>
      <c r="N9" s="7"/>
      <c r="O9" s="6"/>
      <c r="P9" s="6"/>
      <c r="Q9" s="6"/>
      <c r="R9" s="6"/>
      <c r="S9" s="6"/>
      <c r="T9" s="10"/>
      <c r="U9" s="6"/>
      <c r="V9" s="7"/>
      <c r="W9" s="7"/>
      <c r="X9" s="7"/>
      <c r="Y9" s="7"/>
      <c r="Z9" s="10"/>
      <c r="AA9" s="10"/>
      <c r="AB9" s="10"/>
      <c r="AC9" s="10"/>
      <c r="AD9" s="10" t="s">
        <v>83</v>
      </c>
      <c r="AE9" s="10"/>
      <c r="AF9" s="10"/>
      <c r="AG9" s="10"/>
      <c r="AH9" s="11" t="s">
        <v>84</v>
      </c>
    </row>
    <row r="10" spans="1:34" customFormat="1" ht="48">
      <c r="A10" s="5" t="s">
        <v>85</v>
      </c>
      <c r="B10" s="6" t="s">
        <v>42</v>
      </c>
      <c r="C10" s="6" t="s">
        <v>86</v>
      </c>
      <c r="D10" s="6" t="s">
        <v>35</v>
      </c>
      <c r="E10" s="6" t="s">
        <v>36</v>
      </c>
      <c r="F10" s="7">
        <f>IF(E10="-",1,IF(G10&gt;0,1,0))</f>
        <v>1</v>
      </c>
      <c r="G10" s="7">
        <v>0</v>
      </c>
      <c r="H10" s="7"/>
      <c r="I10" s="7"/>
      <c r="J10" s="7"/>
      <c r="K10" s="7"/>
      <c r="L10" s="7"/>
      <c r="M10" s="7">
        <v>7</v>
      </c>
      <c r="N10" s="7"/>
      <c r="O10" s="6"/>
      <c r="P10" s="6"/>
      <c r="Q10" s="6"/>
      <c r="R10" s="6"/>
      <c r="S10" s="6"/>
      <c r="T10" s="6"/>
      <c r="U10" s="6"/>
      <c r="V10" s="7"/>
      <c r="W10" s="7"/>
      <c r="X10" s="7"/>
      <c r="Y10" s="7"/>
      <c r="Z10" s="6"/>
      <c r="AA10" s="6"/>
      <c r="AB10" s="6"/>
      <c r="AC10" s="6" t="s">
        <v>87</v>
      </c>
      <c r="AD10" s="6" t="s">
        <v>88</v>
      </c>
      <c r="AE10" s="6"/>
      <c r="AF10" s="6"/>
      <c r="AG10" s="6"/>
      <c r="AH10" s="8" t="s">
        <v>89</v>
      </c>
    </row>
    <row r="11" spans="1:34" customFormat="1" ht="36">
      <c r="A11" s="9" t="s">
        <v>90</v>
      </c>
      <c r="B11" s="10" t="s">
        <v>42</v>
      </c>
      <c r="C11" s="10" t="s">
        <v>91</v>
      </c>
      <c r="D11" s="10" t="s">
        <v>44</v>
      </c>
      <c r="E11" s="10" t="s">
        <v>45</v>
      </c>
      <c r="F11" s="7">
        <f>IF(E11="-",1,IF(G11&gt;0,1,0))</f>
        <v>0</v>
      </c>
      <c r="G11" s="7">
        <v>0</v>
      </c>
      <c r="H11" s="7"/>
      <c r="I11" s="7">
        <v>6</v>
      </c>
      <c r="J11" s="7"/>
      <c r="K11" s="7"/>
      <c r="L11" s="7"/>
      <c r="M11" s="7"/>
      <c r="N11" s="7"/>
      <c r="O11" s="10"/>
      <c r="P11" s="10"/>
      <c r="Q11" s="10"/>
      <c r="R11" s="10"/>
      <c r="S11" s="10"/>
      <c r="T11" s="10"/>
      <c r="U11" s="10"/>
      <c r="V11" s="7"/>
      <c r="W11" s="7"/>
      <c r="X11" s="7"/>
      <c r="Y11" s="7"/>
      <c r="Z11" s="10" t="s">
        <v>92</v>
      </c>
      <c r="AA11" s="10"/>
      <c r="AB11" s="10"/>
      <c r="AC11" s="12" t="s">
        <v>87</v>
      </c>
      <c r="AD11" s="10" t="s">
        <v>93</v>
      </c>
      <c r="AE11" s="10"/>
      <c r="AF11" s="10"/>
      <c r="AG11" s="10"/>
      <c r="AH11" s="11" t="s">
        <v>94</v>
      </c>
    </row>
    <row r="12" spans="1:34" customFormat="1" ht="24">
      <c r="A12" s="5" t="s">
        <v>95</v>
      </c>
      <c r="B12" s="6" t="s">
        <v>42</v>
      </c>
      <c r="C12" s="6" t="s">
        <v>96</v>
      </c>
      <c r="D12" s="6" t="s">
        <v>44</v>
      </c>
      <c r="E12" s="6" t="s">
        <v>73</v>
      </c>
      <c r="F12" s="7">
        <f>IF(E12="-",1,IF(G12&gt;0,1,0))</f>
        <v>0</v>
      </c>
      <c r="G12" s="7">
        <v>0</v>
      </c>
      <c r="H12" s="7"/>
      <c r="I12" s="7"/>
      <c r="J12" s="7"/>
      <c r="K12" s="7"/>
      <c r="L12" s="7"/>
      <c r="M12" s="7"/>
      <c r="N12" s="7"/>
      <c r="O12" s="6"/>
      <c r="P12" s="6"/>
      <c r="Q12" s="6"/>
      <c r="R12" s="6"/>
      <c r="S12" s="6"/>
      <c r="T12" s="6"/>
      <c r="U12" s="6"/>
      <c r="V12" s="7">
        <v>6</v>
      </c>
      <c r="W12" s="7">
        <v>3</v>
      </c>
      <c r="X12" s="7">
        <v>6</v>
      </c>
      <c r="Y12" s="7">
        <v>6</v>
      </c>
      <c r="Z12" s="6"/>
      <c r="AA12" s="6" t="s">
        <v>97</v>
      </c>
      <c r="AB12" s="6"/>
      <c r="AC12" s="6"/>
      <c r="AD12" s="6" t="s">
        <v>98</v>
      </c>
      <c r="AE12" s="6"/>
      <c r="AF12" s="6" t="s">
        <v>99</v>
      </c>
      <c r="AG12" s="6"/>
      <c r="AH12" s="8" t="s">
        <v>100</v>
      </c>
    </row>
    <row r="13" spans="1:34" customFormat="1" ht="48">
      <c r="A13" s="5" t="s">
        <v>101</v>
      </c>
      <c r="B13" s="6" t="s">
        <v>42</v>
      </c>
      <c r="C13" s="6" t="s">
        <v>86</v>
      </c>
      <c r="D13" s="6" t="s">
        <v>35</v>
      </c>
      <c r="E13" s="6" t="s">
        <v>36</v>
      </c>
      <c r="F13" s="7">
        <f>IF(E13="-",1,IF(G13&gt;0,1,0))</f>
        <v>1</v>
      </c>
      <c r="G13" s="7">
        <v>0</v>
      </c>
      <c r="H13" s="7"/>
      <c r="I13" s="7"/>
      <c r="J13" s="7"/>
      <c r="K13" s="7"/>
      <c r="L13" s="7"/>
      <c r="M13" s="7">
        <v>4</v>
      </c>
      <c r="N13" s="7"/>
      <c r="O13" s="6"/>
      <c r="P13" s="6"/>
      <c r="Q13" s="6"/>
      <c r="R13" s="6"/>
      <c r="S13" s="6"/>
      <c r="T13" s="6"/>
      <c r="U13" s="6"/>
      <c r="V13" s="7"/>
      <c r="W13" s="7"/>
      <c r="X13" s="7"/>
      <c r="Y13" s="7"/>
      <c r="Z13" s="6"/>
      <c r="AA13" s="6"/>
      <c r="AB13" s="6"/>
      <c r="AC13" s="6" t="s">
        <v>102</v>
      </c>
      <c r="AD13" s="6" t="s">
        <v>103</v>
      </c>
      <c r="AE13" s="6"/>
      <c r="AF13" s="6"/>
      <c r="AG13" s="6"/>
      <c r="AH13" s="8" t="s">
        <v>104</v>
      </c>
    </row>
    <row r="14" spans="1:34" customFormat="1" ht="24">
      <c r="A14" s="9" t="s">
        <v>105</v>
      </c>
      <c r="B14" s="10" t="s">
        <v>42</v>
      </c>
      <c r="C14" s="10" t="s">
        <v>91</v>
      </c>
      <c r="D14" s="10" t="s">
        <v>78</v>
      </c>
      <c r="E14" s="10" t="s">
        <v>73</v>
      </c>
      <c r="F14" s="7">
        <f>IF(E14="-",1,IF(G14&gt;0,1,0))</f>
        <v>1</v>
      </c>
      <c r="G14" s="7">
        <v>3</v>
      </c>
      <c r="H14" s="7"/>
      <c r="I14" s="7">
        <v>4</v>
      </c>
      <c r="J14" s="7"/>
      <c r="K14" s="7"/>
      <c r="L14" s="7"/>
      <c r="M14" s="7"/>
      <c r="N14" s="7"/>
      <c r="O14" s="10"/>
      <c r="P14" s="10"/>
      <c r="Q14" s="10"/>
      <c r="R14" s="10"/>
      <c r="S14" s="10"/>
      <c r="T14" s="10"/>
      <c r="U14" s="10"/>
      <c r="V14" s="7"/>
      <c r="W14" s="7"/>
      <c r="X14" s="7"/>
      <c r="Y14" s="7"/>
      <c r="Z14" s="10" t="s">
        <v>106</v>
      </c>
      <c r="AA14" s="10"/>
      <c r="AB14" s="10"/>
      <c r="AC14" s="12" t="s">
        <v>46</v>
      </c>
      <c r="AD14" s="10" t="s">
        <v>107</v>
      </c>
      <c r="AE14" s="10"/>
      <c r="AF14" s="10"/>
      <c r="AG14" s="10"/>
      <c r="AH14" s="11" t="s">
        <v>108</v>
      </c>
    </row>
    <row r="15" spans="1:34" customFormat="1" ht="36">
      <c r="A15" s="9" t="s">
        <v>109</v>
      </c>
      <c r="B15" s="10" t="s">
        <v>42</v>
      </c>
      <c r="C15" s="10" t="s">
        <v>91</v>
      </c>
      <c r="D15" s="10" t="s">
        <v>78</v>
      </c>
      <c r="E15" s="10" t="s">
        <v>66</v>
      </c>
      <c r="F15" s="7">
        <f>IF(E15="-",1,IF(G15&gt;0,1,0))</f>
        <v>1</v>
      </c>
      <c r="G15" s="7">
        <v>4</v>
      </c>
      <c r="H15" s="7"/>
      <c r="I15" s="7">
        <v>2</v>
      </c>
      <c r="J15" s="7"/>
      <c r="K15" s="7"/>
      <c r="L15" s="7"/>
      <c r="M15" s="7"/>
      <c r="N15" s="7"/>
      <c r="O15" s="10"/>
      <c r="P15" s="10"/>
      <c r="Q15" s="10"/>
      <c r="R15" s="10"/>
      <c r="S15" s="10"/>
      <c r="T15" s="10"/>
      <c r="U15" s="10"/>
      <c r="V15" s="7"/>
      <c r="W15" s="7"/>
      <c r="X15" s="7"/>
      <c r="Y15" s="7"/>
      <c r="Z15" s="10" t="s">
        <v>110</v>
      </c>
      <c r="AA15" s="10"/>
      <c r="AB15" s="10"/>
      <c r="AC15" s="12" t="s">
        <v>46</v>
      </c>
      <c r="AD15" s="10" t="s">
        <v>111</v>
      </c>
      <c r="AE15" s="10"/>
      <c r="AF15" s="10" t="s">
        <v>112</v>
      </c>
      <c r="AG15" s="10"/>
      <c r="AH15" s="11" t="s">
        <v>113</v>
      </c>
    </row>
    <row r="16" spans="1:34" customFormat="1" ht="36">
      <c r="A16" s="9" t="s">
        <v>114</v>
      </c>
      <c r="B16" s="10" t="s">
        <v>42</v>
      </c>
      <c r="C16" s="10" t="s">
        <v>91</v>
      </c>
      <c r="D16" s="10" t="s">
        <v>78</v>
      </c>
      <c r="E16" s="10" t="s">
        <v>73</v>
      </c>
      <c r="F16" s="7">
        <f>IF(E16="-",1,IF(G16&gt;0,1,0))</f>
        <v>1</v>
      </c>
      <c r="G16" s="7">
        <v>3</v>
      </c>
      <c r="H16" s="7"/>
      <c r="I16" s="7">
        <v>4</v>
      </c>
      <c r="J16" s="7"/>
      <c r="K16" s="7"/>
      <c r="L16" s="7"/>
      <c r="M16" s="7"/>
      <c r="N16" s="7"/>
      <c r="O16" s="10"/>
      <c r="P16" s="10"/>
      <c r="Q16" s="10"/>
      <c r="R16" s="10"/>
      <c r="S16" s="10"/>
      <c r="T16" s="10"/>
      <c r="U16" s="10"/>
      <c r="V16" s="7"/>
      <c r="W16" s="7"/>
      <c r="X16" s="7"/>
      <c r="Y16" s="7"/>
      <c r="Z16" s="10" t="s">
        <v>110</v>
      </c>
      <c r="AA16" s="10"/>
      <c r="AB16" s="10"/>
      <c r="AC16" s="12" t="s">
        <v>46</v>
      </c>
      <c r="AD16" s="10" t="s">
        <v>115</v>
      </c>
      <c r="AE16" s="10"/>
      <c r="AF16" s="10"/>
      <c r="AG16" s="10"/>
      <c r="AH16" s="11" t="s">
        <v>81</v>
      </c>
    </row>
    <row r="17" spans="1:34" customFormat="1" ht="36">
      <c r="A17" s="5" t="s">
        <v>116</v>
      </c>
      <c r="B17" s="6" t="s">
        <v>42</v>
      </c>
      <c r="C17" s="6" t="s">
        <v>50</v>
      </c>
      <c r="D17" s="6" t="s">
        <v>44</v>
      </c>
      <c r="E17" s="6" t="s">
        <v>45</v>
      </c>
      <c r="F17" s="7">
        <f>IF(E17="-",1,IF(G17&gt;0,1,0))</f>
        <v>0</v>
      </c>
      <c r="G17" s="7">
        <v>0</v>
      </c>
      <c r="H17" s="7"/>
      <c r="I17" s="7"/>
      <c r="J17" s="7"/>
      <c r="K17" s="7"/>
      <c r="L17" s="7"/>
      <c r="M17" s="7"/>
      <c r="N17" s="7"/>
      <c r="O17" s="6"/>
      <c r="P17" s="6"/>
      <c r="Q17" s="6"/>
      <c r="R17" s="6"/>
      <c r="S17" s="6"/>
      <c r="T17" s="6"/>
      <c r="U17" s="6"/>
      <c r="V17" s="7">
        <v>8</v>
      </c>
      <c r="W17" s="7">
        <v>5</v>
      </c>
      <c r="X17" s="7">
        <v>10</v>
      </c>
      <c r="Y17" s="7">
        <v>3</v>
      </c>
      <c r="Z17" s="6" t="s">
        <v>117</v>
      </c>
      <c r="AA17" s="6" t="s">
        <v>118</v>
      </c>
      <c r="AB17" s="6"/>
      <c r="AC17" s="6"/>
      <c r="AD17" s="6" t="s">
        <v>119</v>
      </c>
      <c r="AE17" s="6"/>
      <c r="AF17" s="6"/>
      <c r="AG17" s="6"/>
      <c r="AH17" s="8" t="s">
        <v>120</v>
      </c>
    </row>
    <row r="18" spans="1:34" customFormat="1" ht="48">
      <c r="A18" s="5" t="s">
        <v>121</v>
      </c>
      <c r="B18" s="6" t="s">
        <v>42</v>
      </c>
      <c r="C18" s="6" t="s">
        <v>43</v>
      </c>
      <c r="D18" s="6" t="s">
        <v>51</v>
      </c>
      <c r="E18" s="6" t="s">
        <v>45</v>
      </c>
      <c r="F18" s="7">
        <f>IF(E18="-",1,IF(G18&gt;0,1,0))</f>
        <v>1</v>
      </c>
      <c r="G18" s="7">
        <v>1</v>
      </c>
      <c r="H18" s="7"/>
      <c r="I18" s="7"/>
      <c r="J18" s="7"/>
      <c r="K18" s="7"/>
      <c r="L18" s="7"/>
      <c r="M18" s="7"/>
      <c r="N18" s="7"/>
      <c r="O18" s="6"/>
      <c r="P18" s="6"/>
      <c r="Q18" s="6"/>
      <c r="R18" s="6"/>
      <c r="S18" s="6"/>
      <c r="T18" s="6"/>
      <c r="U18" s="6"/>
      <c r="V18" s="7"/>
      <c r="W18" s="7"/>
      <c r="X18" s="7"/>
      <c r="Y18" s="7"/>
      <c r="Z18" s="6"/>
      <c r="AA18" s="6" t="s">
        <v>122</v>
      </c>
      <c r="AB18" s="6"/>
      <c r="AC18" s="6" t="s">
        <v>102</v>
      </c>
      <c r="AD18" s="6" t="s">
        <v>123</v>
      </c>
      <c r="AE18" s="6"/>
      <c r="AF18" s="6"/>
      <c r="AG18" s="6"/>
      <c r="AH18" s="8" t="s">
        <v>124</v>
      </c>
    </row>
    <row r="19" spans="1:34" customFormat="1" ht="36">
      <c r="A19" s="5" t="s">
        <v>125</v>
      </c>
      <c r="B19" s="6" t="s">
        <v>126</v>
      </c>
      <c r="C19" s="6" t="s">
        <v>126</v>
      </c>
      <c r="D19" s="6" t="s">
        <v>127</v>
      </c>
      <c r="E19" s="6" t="s">
        <v>73</v>
      </c>
      <c r="F19" s="7">
        <f>IF(E19="-",1,IF(G19&gt;0,1,0))</f>
        <v>1</v>
      </c>
      <c r="G19" s="7">
        <v>1</v>
      </c>
      <c r="H19" s="7"/>
      <c r="I19" s="7"/>
      <c r="J19" s="7"/>
      <c r="K19" s="7"/>
      <c r="L19" s="7"/>
      <c r="M19" s="7"/>
      <c r="N19" s="7"/>
      <c r="O19" s="6"/>
      <c r="P19" s="6"/>
      <c r="Q19" s="6"/>
      <c r="R19" s="6"/>
      <c r="S19" s="6" t="s">
        <v>128</v>
      </c>
      <c r="T19" s="6" t="s">
        <v>129</v>
      </c>
      <c r="U19" s="6" t="s">
        <v>130</v>
      </c>
      <c r="V19" s="7">
        <v>5</v>
      </c>
      <c r="W19" s="7">
        <v>3</v>
      </c>
      <c r="X19" s="7">
        <v>4</v>
      </c>
      <c r="Y19" s="7">
        <v>3</v>
      </c>
      <c r="Z19" s="6"/>
      <c r="AA19" s="6" t="s">
        <v>131</v>
      </c>
      <c r="AB19" s="6"/>
      <c r="AC19" s="6"/>
      <c r="AD19" s="6" t="s">
        <v>132</v>
      </c>
      <c r="AE19" s="6"/>
      <c r="AF19" s="6"/>
      <c r="AG19" s="6"/>
      <c r="AH19" s="8" t="s">
        <v>133</v>
      </c>
    </row>
    <row r="20" spans="1:34" customFormat="1" ht="36">
      <c r="A20" s="5" t="s">
        <v>134</v>
      </c>
      <c r="B20" s="6" t="s">
        <v>126</v>
      </c>
      <c r="C20" s="6" t="s">
        <v>126</v>
      </c>
      <c r="D20" s="6" t="s">
        <v>127</v>
      </c>
      <c r="E20" s="6"/>
      <c r="F20" s="7"/>
      <c r="G20" s="7"/>
      <c r="H20" s="7"/>
      <c r="I20" s="7"/>
      <c r="J20" s="7"/>
      <c r="K20" s="7"/>
      <c r="L20" s="7"/>
      <c r="M20" s="7"/>
      <c r="N20" s="7"/>
      <c r="O20" s="6"/>
      <c r="P20" s="6"/>
      <c r="Q20" s="6"/>
      <c r="R20" s="6"/>
      <c r="S20" s="6" t="s">
        <v>128</v>
      </c>
      <c r="T20" s="6" t="s">
        <v>135</v>
      </c>
      <c r="U20" s="6" t="s">
        <v>130</v>
      </c>
      <c r="V20" s="7">
        <v>5</v>
      </c>
      <c r="W20" s="7">
        <v>7</v>
      </c>
      <c r="X20" s="7">
        <v>4</v>
      </c>
      <c r="Y20" s="7">
        <v>7</v>
      </c>
      <c r="Z20" s="6"/>
      <c r="AA20" s="6" t="s">
        <v>131</v>
      </c>
      <c r="AB20" s="6"/>
      <c r="AC20" s="6"/>
      <c r="AD20" s="6" t="s">
        <v>132</v>
      </c>
      <c r="AE20" s="6"/>
      <c r="AF20" s="6"/>
      <c r="AG20" s="6"/>
      <c r="AH20" s="8" t="s">
        <v>133</v>
      </c>
    </row>
    <row r="21" spans="1:34" customFormat="1" ht="36">
      <c r="A21" s="5" t="s">
        <v>136</v>
      </c>
      <c r="B21" s="6" t="s">
        <v>42</v>
      </c>
      <c r="C21" s="6" t="s">
        <v>137</v>
      </c>
      <c r="D21" s="6" t="s">
        <v>51</v>
      </c>
      <c r="E21" s="6" t="s">
        <v>138</v>
      </c>
      <c r="F21" s="7">
        <f>IF(E21="-",1,IF(G21&gt;0,1,0))</f>
        <v>1</v>
      </c>
      <c r="G21" s="7">
        <v>1</v>
      </c>
      <c r="H21" s="7"/>
      <c r="I21" s="7"/>
      <c r="J21" s="7"/>
      <c r="K21" s="7"/>
      <c r="L21" s="7"/>
      <c r="M21" s="7"/>
      <c r="N21" s="7"/>
      <c r="O21" s="6"/>
      <c r="P21" s="6"/>
      <c r="Q21" s="6"/>
      <c r="R21" s="6"/>
      <c r="S21" s="6"/>
      <c r="T21" s="6"/>
      <c r="U21" s="6"/>
      <c r="V21" s="7"/>
      <c r="W21" s="7"/>
      <c r="X21" s="7"/>
      <c r="Y21" s="7"/>
      <c r="Z21" s="6" t="s">
        <v>139</v>
      </c>
      <c r="AA21" s="6" t="s">
        <v>122</v>
      </c>
      <c r="AB21" s="6"/>
      <c r="AC21" s="6"/>
      <c r="AD21" s="6" t="s">
        <v>140</v>
      </c>
      <c r="AE21" s="6" t="s">
        <v>141</v>
      </c>
      <c r="AF21" s="6"/>
      <c r="AG21" s="6"/>
      <c r="AH21" s="8" t="s">
        <v>142</v>
      </c>
    </row>
    <row r="22" spans="1:34" customFormat="1" ht="60">
      <c r="A22" s="9" t="s">
        <v>143</v>
      </c>
      <c r="B22" s="10" t="s">
        <v>42</v>
      </c>
      <c r="C22" s="10" t="s">
        <v>91</v>
      </c>
      <c r="D22" s="6" t="s">
        <v>51</v>
      </c>
      <c r="E22" s="10" t="s">
        <v>45</v>
      </c>
      <c r="F22" s="7">
        <f>IF(E22="-",1,IF(G22&gt;0,1,0))</f>
        <v>1</v>
      </c>
      <c r="G22" s="7">
        <v>1</v>
      </c>
      <c r="H22" s="7"/>
      <c r="I22" s="7">
        <v>7</v>
      </c>
      <c r="J22" s="7"/>
      <c r="K22" s="7"/>
      <c r="L22" s="7"/>
      <c r="M22" s="7"/>
      <c r="N22" s="7"/>
      <c r="O22" s="10"/>
      <c r="P22" s="10"/>
      <c r="Q22" s="10"/>
      <c r="R22" s="10"/>
      <c r="S22" s="10"/>
      <c r="T22" s="10"/>
      <c r="U22" s="10"/>
      <c r="V22" s="7"/>
      <c r="W22" s="7"/>
      <c r="X22" s="7"/>
      <c r="Y22" s="7"/>
      <c r="Z22" s="10" t="s">
        <v>144</v>
      </c>
      <c r="AA22" s="10"/>
      <c r="AB22" s="10"/>
      <c r="AC22" s="12" t="s">
        <v>145</v>
      </c>
      <c r="AD22" s="10" t="s">
        <v>146</v>
      </c>
      <c r="AE22" s="10"/>
      <c r="AF22" s="10"/>
      <c r="AG22" s="13" t="s">
        <v>147</v>
      </c>
      <c r="AH22" s="11" t="s">
        <v>148</v>
      </c>
    </row>
    <row r="23" spans="1:34" customFormat="1" ht="36">
      <c r="A23" s="5" t="s">
        <v>149</v>
      </c>
      <c r="B23" s="6" t="s">
        <v>126</v>
      </c>
      <c r="C23" s="6" t="s">
        <v>126</v>
      </c>
      <c r="D23" s="6" t="s">
        <v>51</v>
      </c>
      <c r="E23" s="6" t="s">
        <v>45</v>
      </c>
      <c r="F23" s="7">
        <f>IF(E23="-",1,IF(G23&gt;0,1,0))</f>
        <v>1</v>
      </c>
      <c r="G23" s="7">
        <v>1</v>
      </c>
      <c r="H23" s="7"/>
      <c r="I23" s="7"/>
      <c r="J23" s="7"/>
      <c r="K23" s="7"/>
      <c r="L23" s="7"/>
      <c r="M23" s="7"/>
      <c r="N23" s="7"/>
      <c r="O23" s="6"/>
      <c r="P23" s="6"/>
      <c r="Q23" s="6"/>
      <c r="R23" s="6"/>
      <c r="S23" s="6" t="s">
        <v>128</v>
      </c>
      <c r="T23" s="6" t="s">
        <v>150</v>
      </c>
      <c r="U23" s="6" t="s">
        <v>151</v>
      </c>
      <c r="V23" s="7">
        <v>6</v>
      </c>
      <c r="W23" s="7">
        <v>6</v>
      </c>
      <c r="X23" s="7">
        <v>5</v>
      </c>
      <c r="Y23" s="7">
        <v>5</v>
      </c>
      <c r="Z23" s="6"/>
      <c r="AA23" s="6" t="s">
        <v>152</v>
      </c>
      <c r="AB23" s="6"/>
      <c r="AC23" s="6"/>
      <c r="AD23" s="6" t="s">
        <v>153</v>
      </c>
      <c r="AE23" s="6"/>
      <c r="AF23" s="6" t="s">
        <v>154</v>
      </c>
      <c r="AG23" s="6"/>
      <c r="AH23" s="8" t="s">
        <v>148</v>
      </c>
    </row>
    <row r="24" spans="1:34" customFormat="1" ht="60">
      <c r="A24" s="9" t="s">
        <v>155</v>
      </c>
      <c r="B24" s="10" t="s">
        <v>42</v>
      </c>
      <c r="C24" s="10" t="s">
        <v>91</v>
      </c>
      <c r="D24" s="10" t="s">
        <v>78</v>
      </c>
      <c r="E24" s="10" t="s">
        <v>73</v>
      </c>
      <c r="F24" s="7">
        <f>IF(E24="-",1,IF(G24&gt;0,1,0))</f>
        <v>1</v>
      </c>
      <c r="G24" s="7">
        <v>3</v>
      </c>
      <c r="H24" s="7"/>
      <c r="I24" s="7">
        <v>4</v>
      </c>
      <c r="J24" s="7"/>
      <c r="K24" s="7"/>
      <c r="L24" s="7"/>
      <c r="M24" s="7"/>
      <c r="N24" s="7"/>
      <c r="O24" s="10"/>
      <c r="P24" s="10"/>
      <c r="Q24" s="10"/>
      <c r="R24" s="10"/>
      <c r="S24" s="10"/>
      <c r="T24" s="10"/>
      <c r="U24" s="10"/>
      <c r="V24" s="7"/>
      <c r="W24" s="7"/>
      <c r="X24" s="7"/>
      <c r="Y24" s="7"/>
      <c r="Z24" s="10" t="s">
        <v>156</v>
      </c>
      <c r="AA24" s="10"/>
      <c r="AB24" s="10"/>
      <c r="AC24" s="12" t="s">
        <v>46</v>
      </c>
      <c r="AD24" s="10" t="s">
        <v>157</v>
      </c>
      <c r="AE24" s="10"/>
      <c r="AF24" s="10"/>
      <c r="AG24" s="10"/>
      <c r="AH24" s="11" t="s">
        <v>48</v>
      </c>
    </row>
    <row r="25" spans="1:34" customFormat="1" ht="36">
      <c r="A25" s="5" t="s">
        <v>158</v>
      </c>
      <c r="B25" s="6" t="s">
        <v>42</v>
      </c>
      <c r="C25" s="6" t="s">
        <v>159</v>
      </c>
      <c r="D25" s="6" t="s">
        <v>160</v>
      </c>
      <c r="E25" s="6" t="s">
        <v>45</v>
      </c>
      <c r="F25" s="7">
        <f>IF(E25="-",1,IF(G25&gt;0,1,0))</f>
        <v>1</v>
      </c>
      <c r="G25" s="7">
        <v>2</v>
      </c>
      <c r="H25" s="7"/>
      <c r="I25" s="7"/>
      <c r="J25" s="7"/>
      <c r="K25" s="7"/>
      <c r="L25" s="7">
        <v>4</v>
      </c>
      <c r="M25" s="7"/>
      <c r="N25" s="7"/>
      <c r="O25" s="6"/>
      <c r="P25" s="6"/>
      <c r="Q25" s="6"/>
      <c r="R25" s="6"/>
      <c r="S25" s="6"/>
      <c r="T25" s="6"/>
      <c r="U25" s="6"/>
      <c r="V25" s="7"/>
      <c r="W25" s="7"/>
      <c r="X25" s="7"/>
      <c r="Y25" s="7"/>
      <c r="Z25" s="6" t="s">
        <v>161</v>
      </c>
      <c r="AA25" s="6"/>
      <c r="AB25" s="6"/>
      <c r="AC25" s="14" t="s">
        <v>102</v>
      </c>
      <c r="AD25" s="6" t="s">
        <v>162</v>
      </c>
      <c r="AE25" s="6"/>
      <c r="AF25" s="6"/>
      <c r="AG25" s="6"/>
      <c r="AH25" s="8" t="s">
        <v>48</v>
      </c>
    </row>
    <row r="26" spans="1:34" customFormat="1" ht="36">
      <c r="A26" s="5" t="s">
        <v>163</v>
      </c>
      <c r="B26" s="6" t="s">
        <v>126</v>
      </c>
      <c r="C26" s="6" t="s">
        <v>126</v>
      </c>
      <c r="D26" s="6" t="s">
        <v>51</v>
      </c>
      <c r="E26" s="6" t="s">
        <v>73</v>
      </c>
      <c r="F26" s="7">
        <f>IF(E26="-",1,IF(G26&gt;0,1,0))</f>
        <v>1</v>
      </c>
      <c r="G26" s="7">
        <v>1</v>
      </c>
      <c r="H26" s="7"/>
      <c r="I26" s="7"/>
      <c r="J26" s="7"/>
      <c r="K26" s="7"/>
      <c r="L26" s="7"/>
      <c r="M26" s="7"/>
      <c r="N26" s="7"/>
      <c r="O26" s="6"/>
      <c r="P26" s="6"/>
      <c r="Q26" s="6"/>
      <c r="R26" s="6"/>
      <c r="S26" s="6" t="s">
        <v>128</v>
      </c>
      <c r="T26" s="6" t="s">
        <v>129</v>
      </c>
      <c r="U26" s="6" t="s">
        <v>130</v>
      </c>
      <c r="V26" s="7">
        <v>4</v>
      </c>
      <c r="W26" s="7">
        <v>1</v>
      </c>
      <c r="X26" s="7">
        <v>2</v>
      </c>
      <c r="Y26" s="7">
        <v>2</v>
      </c>
      <c r="Z26" s="6"/>
      <c r="AA26" s="6" t="s">
        <v>164</v>
      </c>
      <c r="AB26" s="6"/>
      <c r="AC26" s="6"/>
      <c r="AD26" s="6" t="s">
        <v>165</v>
      </c>
      <c r="AE26" s="6"/>
      <c r="AF26" s="6"/>
      <c r="AG26" s="6"/>
      <c r="AH26" s="8" t="s">
        <v>166</v>
      </c>
    </row>
    <row r="27" spans="1:34" customFormat="1" ht="36">
      <c r="A27" s="5" t="s">
        <v>167</v>
      </c>
      <c r="B27" s="6" t="s">
        <v>126</v>
      </c>
      <c r="C27" s="6" t="s">
        <v>126</v>
      </c>
      <c r="D27" s="6" t="s">
        <v>51</v>
      </c>
      <c r="E27" s="6"/>
      <c r="F27" s="7"/>
      <c r="G27" s="7"/>
      <c r="H27" s="7"/>
      <c r="I27" s="7"/>
      <c r="J27" s="7"/>
      <c r="K27" s="7"/>
      <c r="L27" s="7"/>
      <c r="M27" s="7"/>
      <c r="N27" s="7"/>
      <c r="O27" s="6"/>
      <c r="P27" s="6"/>
      <c r="Q27" s="6"/>
      <c r="R27" s="6"/>
      <c r="S27" s="6" t="s">
        <v>128</v>
      </c>
      <c r="T27" s="6" t="s">
        <v>135</v>
      </c>
      <c r="U27" s="6" t="s">
        <v>130</v>
      </c>
      <c r="V27" s="7">
        <v>4</v>
      </c>
      <c r="W27" s="7">
        <v>4</v>
      </c>
      <c r="X27" s="7">
        <v>2</v>
      </c>
      <c r="Y27" s="7">
        <v>3</v>
      </c>
      <c r="Z27" s="6"/>
      <c r="AA27" s="6" t="s">
        <v>164</v>
      </c>
      <c r="AB27" s="6"/>
      <c r="AC27" s="6"/>
      <c r="AD27" s="6" t="s">
        <v>165</v>
      </c>
      <c r="AE27" s="6"/>
      <c r="AF27" s="6"/>
      <c r="AG27" s="6"/>
      <c r="AH27" s="8" t="s">
        <v>166</v>
      </c>
    </row>
    <row r="28" spans="1:34" customFormat="1" ht="36">
      <c r="A28" s="5" t="s">
        <v>168</v>
      </c>
      <c r="B28" s="6" t="s">
        <v>126</v>
      </c>
      <c r="C28" s="6" t="s">
        <v>126</v>
      </c>
      <c r="D28" s="6" t="s">
        <v>78</v>
      </c>
      <c r="E28" s="6" t="s">
        <v>45</v>
      </c>
      <c r="F28" s="7">
        <f>IF(E28="-",1,IF(G28&gt;0,1,0))</f>
        <v>1</v>
      </c>
      <c r="G28" s="7">
        <v>1</v>
      </c>
      <c r="H28" s="7"/>
      <c r="I28" s="7"/>
      <c r="J28" s="7"/>
      <c r="K28" s="7"/>
      <c r="L28" s="7"/>
      <c r="M28" s="7"/>
      <c r="N28" s="7"/>
      <c r="O28" s="6"/>
      <c r="P28" s="6"/>
      <c r="Q28" s="6"/>
      <c r="R28" s="6"/>
      <c r="S28" s="6" t="s">
        <v>169</v>
      </c>
      <c r="T28" s="6" t="s">
        <v>129</v>
      </c>
      <c r="U28" s="6" t="s">
        <v>151</v>
      </c>
      <c r="V28" s="7">
        <v>9</v>
      </c>
      <c r="W28" s="7">
        <v>5</v>
      </c>
      <c r="X28" s="7">
        <v>6</v>
      </c>
      <c r="Y28" s="7">
        <v>7</v>
      </c>
      <c r="Z28" s="6"/>
      <c r="AA28" s="6" t="s">
        <v>170</v>
      </c>
      <c r="AB28" s="6" t="s">
        <v>54</v>
      </c>
      <c r="AC28" s="6"/>
      <c r="AD28" s="6" t="s">
        <v>171</v>
      </c>
      <c r="AE28" s="6"/>
      <c r="AF28" s="6" t="s">
        <v>172</v>
      </c>
      <c r="AG28" s="6"/>
      <c r="AH28" s="8" t="s">
        <v>100</v>
      </c>
    </row>
    <row r="29" spans="1:34" customFormat="1" ht="36">
      <c r="A29" s="5" t="s">
        <v>173</v>
      </c>
      <c r="B29" s="6" t="s">
        <v>126</v>
      </c>
      <c r="C29" s="6" t="s">
        <v>126</v>
      </c>
      <c r="D29" s="6" t="s">
        <v>78</v>
      </c>
      <c r="E29" s="6"/>
      <c r="F29" s="7"/>
      <c r="G29" s="7"/>
      <c r="H29" s="7"/>
      <c r="I29" s="7"/>
      <c r="J29" s="7"/>
      <c r="K29" s="7"/>
      <c r="L29" s="7"/>
      <c r="M29" s="7"/>
      <c r="N29" s="7"/>
      <c r="O29" s="6"/>
      <c r="P29" s="6"/>
      <c r="Q29" s="6"/>
      <c r="R29" s="6"/>
      <c r="S29" s="6" t="s">
        <v>169</v>
      </c>
      <c r="T29" s="6" t="s">
        <v>135</v>
      </c>
      <c r="U29" s="6" t="s">
        <v>151</v>
      </c>
      <c r="V29" s="7">
        <v>9</v>
      </c>
      <c r="W29" s="7">
        <v>10</v>
      </c>
      <c r="X29" s="7">
        <v>6</v>
      </c>
      <c r="Y29" s="7">
        <v>10</v>
      </c>
      <c r="Z29" s="6"/>
      <c r="AA29" s="6" t="s">
        <v>170</v>
      </c>
      <c r="AB29" s="6" t="s">
        <v>54</v>
      </c>
      <c r="AC29" s="6"/>
      <c r="AD29" s="6" t="s">
        <v>171</v>
      </c>
      <c r="AE29" s="6"/>
      <c r="AF29" s="6" t="s">
        <v>172</v>
      </c>
      <c r="AG29" s="6"/>
      <c r="AH29" s="8" t="s">
        <v>100</v>
      </c>
    </row>
    <row r="30" spans="1:34" customFormat="1" ht="36">
      <c r="A30" s="5" t="s">
        <v>174</v>
      </c>
      <c r="B30" s="6" t="s">
        <v>126</v>
      </c>
      <c r="C30" s="6" t="s">
        <v>126</v>
      </c>
      <c r="D30" s="6" t="s">
        <v>44</v>
      </c>
      <c r="E30" s="6" t="s">
        <v>73</v>
      </c>
      <c r="F30" s="7">
        <f>IF(E30="-",1,IF(G30&gt;0,1,0))</f>
        <v>0</v>
      </c>
      <c r="G30" s="7">
        <v>0</v>
      </c>
      <c r="H30" s="7"/>
      <c r="I30" s="7"/>
      <c r="J30" s="7"/>
      <c r="K30" s="7"/>
      <c r="L30" s="7"/>
      <c r="M30" s="7"/>
      <c r="N30" s="7"/>
      <c r="O30" s="6"/>
      <c r="P30" s="6"/>
      <c r="Q30" s="6"/>
      <c r="R30" s="6"/>
      <c r="S30" s="6" t="s">
        <v>128</v>
      </c>
      <c r="T30" s="6" t="s">
        <v>175</v>
      </c>
      <c r="U30" s="6" t="s">
        <v>130</v>
      </c>
      <c r="V30" s="7">
        <v>5</v>
      </c>
      <c r="W30" s="7">
        <v>3</v>
      </c>
      <c r="X30" s="7">
        <v>3</v>
      </c>
      <c r="Y30" s="7">
        <v>4</v>
      </c>
      <c r="Z30" s="6"/>
      <c r="AA30" s="6" t="s">
        <v>176</v>
      </c>
      <c r="AB30" s="6"/>
      <c r="AC30" s="6"/>
      <c r="AD30" s="6" t="s">
        <v>177</v>
      </c>
      <c r="AE30" s="6"/>
      <c r="AF30" s="6"/>
      <c r="AG30" s="6"/>
      <c r="AH30" s="8" t="s">
        <v>178</v>
      </c>
    </row>
    <row r="31" spans="1:34" customFormat="1" ht="36">
      <c r="A31" s="5" t="s">
        <v>179</v>
      </c>
      <c r="B31" s="6" t="s">
        <v>126</v>
      </c>
      <c r="C31" s="6" t="s">
        <v>126</v>
      </c>
      <c r="D31" s="6" t="s">
        <v>44</v>
      </c>
      <c r="E31" s="6"/>
      <c r="F31" s="7"/>
      <c r="G31" s="7"/>
      <c r="H31" s="7"/>
      <c r="I31" s="7"/>
      <c r="J31" s="7"/>
      <c r="K31" s="7"/>
      <c r="L31" s="7"/>
      <c r="M31" s="7"/>
      <c r="N31" s="7"/>
      <c r="O31" s="6"/>
      <c r="P31" s="6"/>
      <c r="Q31" s="6"/>
      <c r="R31" s="6"/>
      <c r="S31" s="6" t="s">
        <v>128</v>
      </c>
      <c r="T31" s="6" t="s">
        <v>135</v>
      </c>
      <c r="U31" s="6" t="s">
        <v>130</v>
      </c>
      <c r="V31" s="7">
        <v>5</v>
      </c>
      <c r="W31" s="7">
        <v>6</v>
      </c>
      <c r="X31" s="7">
        <v>3</v>
      </c>
      <c r="Y31" s="7">
        <v>5</v>
      </c>
      <c r="Z31" s="6"/>
      <c r="AA31" s="6" t="s">
        <v>176</v>
      </c>
      <c r="AB31" s="6"/>
      <c r="AC31" s="6"/>
      <c r="AD31" s="6" t="s">
        <v>177</v>
      </c>
      <c r="AE31" s="6"/>
      <c r="AF31" s="6"/>
      <c r="AG31" s="6"/>
      <c r="AH31" s="8" t="s">
        <v>178</v>
      </c>
    </row>
    <row r="32" spans="1:34" customFormat="1" ht="15">
      <c r="A32" s="5" t="s">
        <v>180</v>
      </c>
      <c r="B32" s="6" t="s">
        <v>126</v>
      </c>
      <c r="C32" s="6" t="s">
        <v>126</v>
      </c>
      <c r="D32" s="6" t="s">
        <v>160</v>
      </c>
      <c r="E32" s="6" t="s">
        <v>73</v>
      </c>
      <c r="F32" s="7">
        <f>IF(E32="-",1,IF(G32&gt;0,1,0))</f>
        <v>1</v>
      </c>
      <c r="G32" s="7">
        <v>1</v>
      </c>
      <c r="H32" s="7"/>
      <c r="I32" s="7"/>
      <c r="J32" s="7"/>
      <c r="K32" s="7"/>
      <c r="L32" s="7"/>
      <c r="M32" s="7"/>
      <c r="N32" s="7"/>
      <c r="O32" s="6"/>
      <c r="P32" s="6"/>
      <c r="Q32" s="6"/>
      <c r="R32" s="6"/>
      <c r="S32" s="6" t="s">
        <v>128</v>
      </c>
      <c r="T32" s="6" t="s">
        <v>150</v>
      </c>
      <c r="U32" s="6" t="s">
        <v>130</v>
      </c>
      <c r="V32" s="7">
        <v>5</v>
      </c>
      <c r="W32" s="7">
        <v>4</v>
      </c>
      <c r="X32" s="7">
        <v>7</v>
      </c>
      <c r="Y32" s="7">
        <v>6</v>
      </c>
      <c r="Z32" s="6"/>
      <c r="AA32" s="6" t="s">
        <v>181</v>
      </c>
      <c r="AB32" s="6"/>
      <c r="AC32" s="6"/>
      <c r="AD32" s="6" t="s">
        <v>182</v>
      </c>
      <c r="AE32" s="6"/>
      <c r="AF32" s="6"/>
      <c r="AG32" s="6"/>
      <c r="AH32" s="8" t="s">
        <v>183</v>
      </c>
    </row>
    <row r="33" spans="1:34" customFormat="1" ht="15">
      <c r="A33" s="5" t="s">
        <v>184</v>
      </c>
      <c r="B33" s="6" t="s">
        <v>126</v>
      </c>
      <c r="C33" s="6" t="s">
        <v>126</v>
      </c>
      <c r="D33" s="6" t="s">
        <v>51</v>
      </c>
      <c r="E33" s="6" t="s">
        <v>66</v>
      </c>
      <c r="F33" s="7">
        <f>IF(E33="-",1,IF(G33&gt;0,1,0))</f>
        <v>1</v>
      </c>
      <c r="G33" s="7">
        <v>1</v>
      </c>
      <c r="H33" s="7"/>
      <c r="I33" s="7"/>
      <c r="J33" s="7"/>
      <c r="K33" s="7"/>
      <c r="L33" s="7"/>
      <c r="M33" s="7"/>
      <c r="N33" s="7"/>
      <c r="O33" s="6"/>
      <c r="P33" s="6"/>
      <c r="Q33" s="6"/>
      <c r="R33" s="6"/>
      <c r="S33" s="6" t="s">
        <v>128</v>
      </c>
      <c r="T33" s="6" t="s">
        <v>175</v>
      </c>
      <c r="U33" s="6" t="s">
        <v>130</v>
      </c>
      <c r="V33" s="7">
        <v>1</v>
      </c>
      <c r="W33" s="7">
        <v>1</v>
      </c>
      <c r="X33" s="7">
        <v>1</v>
      </c>
      <c r="Y33" s="7">
        <v>1</v>
      </c>
      <c r="Z33" s="6"/>
      <c r="AA33" s="6" t="s">
        <v>185</v>
      </c>
      <c r="AB33" s="6"/>
      <c r="AC33" s="6"/>
      <c r="AD33" s="6" t="s">
        <v>186</v>
      </c>
      <c r="AE33" s="6"/>
      <c r="AF33" s="6"/>
      <c r="AG33" s="6"/>
      <c r="AH33" s="8" t="s">
        <v>124</v>
      </c>
    </row>
    <row r="34" spans="1:34" customFormat="1" ht="15">
      <c r="A34" s="5" t="s">
        <v>187</v>
      </c>
      <c r="B34" s="6" t="s">
        <v>126</v>
      </c>
      <c r="C34" s="6" t="s">
        <v>126</v>
      </c>
      <c r="D34" s="6" t="s">
        <v>51</v>
      </c>
      <c r="E34" s="6"/>
      <c r="F34" s="7"/>
      <c r="G34" s="7"/>
      <c r="H34" s="7"/>
      <c r="I34" s="7"/>
      <c r="J34" s="7"/>
      <c r="K34" s="7"/>
      <c r="L34" s="7"/>
      <c r="M34" s="7"/>
      <c r="N34" s="7"/>
      <c r="O34" s="6"/>
      <c r="P34" s="6"/>
      <c r="Q34" s="6"/>
      <c r="R34" s="6"/>
      <c r="S34" s="6" t="s">
        <v>128</v>
      </c>
      <c r="T34" s="6" t="s">
        <v>135</v>
      </c>
      <c r="U34" s="6" t="s">
        <v>130</v>
      </c>
      <c r="V34" s="7">
        <v>1</v>
      </c>
      <c r="W34" s="7">
        <v>1</v>
      </c>
      <c r="X34" s="7">
        <v>1</v>
      </c>
      <c r="Y34" s="7">
        <v>2</v>
      </c>
      <c r="Z34" s="6"/>
      <c r="AA34" s="6" t="s">
        <v>185</v>
      </c>
      <c r="AB34" s="6"/>
      <c r="AC34" s="6"/>
      <c r="AD34" s="6" t="s">
        <v>186</v>
      </c>
      <c r="AE34" s="6"/>
      <c r="AF34" s="6"/>
      <c r="AG34" s="6"/>
      <c r="AH34" s="8" t="s">
        <v>124</v>
      </c>
    </row>
    <row r="35" spans="1:34" customFormat="1" ht="24">
      <c r="A35" s="5" t="s">
        <v>188</v>
      </c>
      <c r="B35" s="6" t="s">
        <v>42</v>
      </c>
      <c r="C35" s="6" t="s">
        <v>50</v>
      </c>
      <c r="D35" s="6" t="s">
        <v>127</v>
      </c>
      <c r="E35" s="6" t="s">
        <v>73</v>
      </c>
      <c r="F35" s="7">
        <f>IF(E35="-",1,IF(G35&gt;0,1,0))</f>
        <v>1</v>
      </c>
      <c r="G35" s="7">
        <v>2</v>
      </c>
      <c r="H35" s="7"/>
      <c r="I35" s="7"/>
      <c r="J35" s="7"/>
      <c r="K35" s="7"/>
      <c r="L35" s="7"/>
      <c r="M35" s="7"/>
      <c r="N35" s="7"/>
      <c r="O35" s="6"/>
      <c r="P35" s="6"/>
      <c r="Q35" s="6"/>
      <c r="R35" s="6"/>
      <c r="S35" s="6"/>
      <c r="T35" s="6"/>
      <c r="U35" s="6"/>
      <c r="V35" s="7">
        <v>6</v>
      </c>
      <c r="W35" s="7">
        <v>6</v>
      </c>
      <c r="X35" s="7">
        <v>4</v>
      </c>
      <c r="Y35" s="7">
        <v>5</v>
      </c>
      <c r="Z35" s="6" t="s">
        <v>189</v>
      </c>
      <c r="AA35" s="6" t="s">
        <v>190</v>
      </c>
      <c r="AB35" s="6"/>
      <c r="AC35" s="6"/>
      <c r="AD35" s="6" t="s">
        <v>191</v>
      </c>
      <c r="AE35" s="6"/>
      <c r="AF35" s="6"/>
      <c r="AG35" s="6"/>
      <c r="AH35" s="8" t="s">
        <v>113</v>
      </c>
    </row>
    <row r="36" spans="1:34" customFormat="1" ht="48">
      <c r="A36" s="5" t="s">
        <v>192</v>
      </c>
      <c r="B36" s="6" t="s">
        <v>126</v>
      </c>
      <c r="C36" s="6" t="s">
        <v>126</v>
      </c>
      <c r="D36" s="6" t="s">
        <v>193</v>
      </c>
      <c r="E36" s="6" t="s">
        <v>36</v>
      </c>
      <c r="F36" s="7">
        <f>IF(E36="-",1,IF(G36&gt;0,1,0))</f>
        <v>1</v>
      </c>
      <c r="G36" s="7">
        <v>0</v>
      </c>
      <c r="H36" s="7"/>
      <c r="I36" s="7"/>
      <c r="J36" s="7"/>
      <c r="K36" s="7"/>
      <c r="L36" s="7"/>
      <c r="M36" s="7"/>
      <c r="N36" s="7"/>
      <c r="O36" s="6"/>
      <c r="P36" s="6"/>
      <c r="Q36" s="6"/>
      <c r="R36" s="6"/>
      <c r="S36" s="6" t="s">
        <v>128</v>
      </c>
      <c r="T36" s="6" t="s">
        <v>129</v>
      </c>
      <c r="U36" s="6" t="s">
        <v>130</v>
      </c>
      <c r="V36" s="7">
        <v>3</v>
      </c>
      <c r="W36" s="7">
        <v>1</v>
      </c>
      <c r="X36" s="7">
        <v>3</v>
      </c>
      <c r="Y36" s="7">
        <v>1</v>
      </c>
      <c r="Z36" s="6"/>
      <c r="AA36" s="6" t="s">
        <v>194</v>
      </c>
      <c r="AB36" s="6"/>
      <c r="AC36" s="6"/>
      <c r="AD36" s="6" t="s">
        <v>195</v>
      </c>
      <c r="AE36" s="6"/>
      <c r="AF36" s="6"/>
      <c r="AG36" s="6"/>
      <c r="AH36" s="8" t="s">
        <v>196</v>
      </c>
    </row>
    <row r="37" spans="1:34" customFormat="1" ht="48">
      <c r="A37" s="5" t="s">
        <v>197</v>
      </c>
      <c r="B37" s="6" t="s">
        <v>126</v>
      </c>
      <c r="C37" s="6" t="s">
        <v>126</v>
      </c>
      <c r="D37" s="6" t="s">
        <v>193</v>
      </c>
      <c r="E37" s="6"/>
      <c r="F37" s="7"/>
      <c r="G37" s="7"/>
      <c r="H37" s="7"/>
      <c r="I37" s="7"/>
      <c r="J37" s="7"/>
      <c r="K37" s="7"/>
      <c r="L37" s="7"/>
      <c r="M37" s="7"/>
      <c r="N37" s="7"/>
      <c r="O37" s="6"/>
      <c r="P37" s="6"/>
      <c r="Q37" s="6"/>
      <c r="R37" s="6"/>
      <c r="S37" s="6" t="s">
        <v>128</v>
      </c>
      <c r="T37" s="6" t="s">
        <v>135</v>
      </c>
      <c r="U37" s="6" t="s">
        <v>130</v>
      </c>
      <c r="V37" s="7">
        <v>3</v>
      </c>
      <c r="W37" s="7">
        <v>3</v>
      </c>
      <c r="X37" s="7">
        <v>3</v>
      </c>
      <c r="Y37" s="7">
        <v>3</v>
      </c>
      <c r="Z37" s="6"/>
      <c r="AA37" s="6" t="s">
        <v>194</v>
      </c>
      <c r="AB37" s="6"/>
      <c r="AC37" s="6"/>
      <c r="AD37" s="6" t="s">
        <v>195</v>
      </c>
      <c r="AE37" s="6"/>
      <c r="AF37" s="6"/>
      <c r="AG37" s="6"/>
      <c r="AH37" s="8" t="s">
        <v>196</v>
      </c>
    </row>
    <row r="38" spans="1:34" customFormat="1" ht="36">
      <c r="A38" s="5" t="s">
        <v>198</v>
      </c>
      <c r="B38" s="6" t="s">
        <v>42</v>
      </c>
      <c r="C38" s="6" t="s">
        <v>199</v>
      </c>
      <c r="D38" s="6" t="s">
        <v>127</v>
      </c>
      <c r="E38" s="6" t="s">
        <v>73</v>
      </c>
      <c r="F38" s="7">
        <f>IF(E38="-",1,IF(G38&gt;0,1,0))</f>
        <v>1</v>
      </c>
      <c r="G38" s="7">
        <v>2</v>
      </c>
      <c r="H38" s="7"/>
      <c r="I38" s="7"/>
      <c r="J38" s="7"/>
      <c r="K38" s="7"/>
      <c r="L38" s="7"/>
      <c r="M38" s="7"/>
      <c r="N38" s="7"/>
      <c r="O38" s="6"/>
      <c r="P38" s="6"/>
      <c r="Q38" s="6"/>
      <c r="R38" s="6"/>
      <c r="S38" s="6"/>
      <c r="T38" s="6"/>
      <c r="U38" s="6"/>
      <c r="V38" s="7"/>
      <c r="W38" s="7"/>
      <c r="X38" s="7"/>
      <c r="Y38" s="7"/>
      <c r="Z38" s="6"/>
      <c r="AA38" s="6"/>
      <c r="AB38" s="6"/>
      <c r="AC38" s="6"/>
      <c r="AD38" s="6" t="s">
        <v>200</v>
      </c>
      <c r="AE38" s="6"/>
      <c r="AF38" s="6"/>
      <c r="AG38" s="6"/>
      <c r="AH38" s="8" t="s">
        <v>124</v>
      </c>
    </row>
    <row r="39" spans="1:34" customFormat="1" ht="36">
      <c r="A39" s="5" t="s">
        <v>201</v>
      </c>
      <c r="B39" s="6" t="s">
        <v>126</v>
      </c>
      <c r="C39" s="6" t="s">
        <v>126</v>
      </c>
      <c r="D39" s="6" t="s">
        <v>78</v>
      </c>
      <c r="E39" s="6" t="s">
        <v>45</v>
      </c>
      <c r="F39" s="7">
        <f>IF(E39="-",1,IF(G39&gt;0,1,0))</f>
        <v>1</v>
      </c>
      <c r="G39" s="7">
        <v>1</v>
      </c>
      <c r="H39" s="7"/>
      <c r="I39" s="7"/>
      <c r="J39" s="7"/>
      <c r="K39" s="7"/>
      <c r="L39" s="7"/>
      <c r="M39" s="7"/>
      <c r="N39" s="7"/>
      <c r="O39" s="6"/>
      <c r="P39" s="6"/>
      <c r="Q39" s="6"/>
      <c r="R39" s="6"/>
      <c r="S39" s="6" t="s">
        <v>169</v>
      </c>
      <c r="T39" s="6" t="s">
        <v>129</v>
      </c>
      <c r="U39" s="6" t="s">
        <v>130</v>
      </c>
      <c r="V39" s="7">
        <v>6</v>
      </c>
      <c r="W39" s="7">
        <v>3</v>
      </c>
      <c r="X39" s="7">
        <v>6</v>
      </c>
      <c r="Y39" s="7">
        <v>4</v>
      </c>
      <c r="Z39" s="6"/>
      <c r="AA39" s="6" t="s">
        <v>202</v>
      </c>
      <c r="AB39" s="6" t="s">
        <v>54</v>
      </c>
      <c r="AC39" s="6"/>
      <c r="AD39" s="6" t="s">
        <v>203</v>
      </c>
      <c r="AE39" s="6"/>
      <c r="AF39" s="6"/>
      <c r="AG39" s="6"/>
      <c r="AH39" s="8" t="s">
        <v>48</v>
      </c>
    </row>
    <row r="40" spans="1:34" customFormat="1" ht="36">
      <c r="A40" s="5" t="s">
        <v>204</v>
      </c>
      <c r="B40" s="6" t="s">
        <v>126</v>
      </c>
      <c r="C40" s="6" t="s">
        <v>126</v>
      </c>
      <c r="D40" s="6" t="s">
        <v>78</v>
      </c>
      <c r="E40" s="6"/>
      <c r="F40" s="7"/>
      <c r="G40" s="7"/>
      <c r="H40" s="7"/>
      <c r="I40" s="7"/>
      <c r="J40" s="7"/>
      <c r="K40" s="7"/>
      <c r="L40" s="7"/>
      <c r="M40" s="7"/>
      <c r="N40" s="7"/>
      <c r="O40" s="6"/>
      <c r="P40" s="6"/>
      <c r="Q40" s="6"/>
      <c r="R40" s="6"/>
      <c r="S40" s="6" t="s">
        <v>169</v>
      </c>
      <c r="T40" s="6" t="s">
        <v>135</v>
      </c>
      <c r="U40" s="6" t="s">
        <v>130</v>
      </c>
      <c r="V40" s="7">
        <v>6</v>
      </c>
      <c r="W40" s="7">
        <v>7</v>
      </c>
      <c r="X40" s="7">
        <v>6</v>
      </c>
      <c r="Y40" s="7">
        <v>5</v>
      </c>
      <c r="Z40" s="6"/>
      <c r="AA40" s="6" t="s">
        <v>202</v>
      </c>
      <c r="AB40" s="6" t="s">
        <v>54</v>
      </c>
      <c r="AC40" s="6"/>
      <c r="AD40" s="6" t="s">
        <v>203</v>
      </c>
      <c r="AE40" s="6"/>
      <c r="AF40" s="6"/>
      <c r="AG40" s="6"/>
      <c r="AH40" s="8" t="s">
        <v>48</v>
      </c>
    </row>
    <row r="41" spans="1:34" customFormat="1" ht="15">
      <c r="A41" s="5" t="s">
        <v>205</v>
      </c>
      <c r="B41" s="6" t="s">
        <v>42</v>
      </c>
      <c r="C41" s="6" t="s">
        <v>96</v>
      </c>
      <c r="D41" s="6" t="s">
        <v>127</v>
      </c>
      <c r="E41" s="6" t="s">
        <v>66</v>
      </c>
      <c r="F41" s="7">
        <f>IF(E41="-",1,IF(G41&gt;0,1,0))</f>
        <v>1</v>
      </c>
      <c r="G41" s="7">
        <v>3</v>
      </c>
      <c r="H41" s="7"/>
      <c r="I41" s="7"/>
      <c r="J41" s="7"/>
      <c r="K41" s="7"/>
      <c r="L41" s="7"/>
      <c r="M41" s="7"/>
      <c r="N41" s="7"/>
      <c r="O41" s="6"/>
      <c r="P41" s="6"/>
      <c r="Q41" s="6"/>
      <c r="R41" s="6"/>
      <c r="S41" s="6"/>
      <c r="T41" s="6"/>
      <c r="U41" s="6"/>
      <c r="V41" s="7">
        <v>3</v>
      </c>
      <c r="W41" s="7">
        <v>3</v>
      </c>
      <c r="X41" s="7">
        <v>4</v>
      </c>
      <c r="Y41" s="7">
        <v>2</v>
      </c>
      <c r="Z41" s="6"/>
      <c r="AA41" s="6" t="s">
        <v>206</v>
      </c>
      <c r="AB41" s="6"/>
      <c r="AC41" s="6"/>
      <c r="AD41" s="6" t="s">
        <v>207</v>
      </c>
      <c r="AE41" s="6"/>
      <c r="AF41" s="6"/>
      <c r="AG41" s="6"/>
      <c r="AH41" s="8" t="s">
        <v>84</v>
      </c>
    </row>
    <row r="42" spans="1:34" customFormat="1" ht="36">
      <c r="A42" s="5" t="s">
        <v>208</v>
      </c>
      <c r="B42" s="6" t="s">
        <v>33</v>
      </c>
      <c r="C42" s="6" t="s">
        <v>34</v>
      </c>
      <c r="D42" s="6" t="s">
        <v>209</v>
      </c>
      <c r="E42" s="6" t="s">
        <v>36</v>
      </c>
      <c r="F42" s="7">
        <f>IF(E42="-",1,IF(G42&gt;0,1,0))</f>
        <v>1</v>
      </c>
      <c r="G42" s="7">
        <v>0</v>
      </c>
      <c r="H42" s="7">
        <v>6</v>
      </c>
      <c r="I42" s="7" t="s">
        <v>36</v>
      </c>
      <c r="J42" s="7">
        <v>4</v>
      </c>
      <c r="K42" s="7"/>
      <c r="L42" s="7"/>
      <c r="M42" s="7"/>
      <c r="N42" s="7"/>
      <c r="O42" s="6"/>
      <c r="P42" s="6"/>
      <c r="Q42" s="6"/>
      <c r="R42" s="6"/>
      <c r="S42" s="6"/>
      <c r="T42" s="6"/>
      <c r="U42" s="6"/>
      <c r="V42" s="7"/>
      <c r="W42" s="7"/>
      <c r="X42" s="7"/>
      <c r="Y42" s="7"/>
      <c r="Z42" s="6" t="s">
        <v>210</v>
      </c>
      <c r="AA42" s="6" t="s">
        <v>211</v>
      </c>
      <c r="AB42" s="6"/>
      <c r="AC42" s="6"/>
      <c r="AD42" s="6" t="s">
        <v>212</v>
      </c>
      <c r="AE42" s="6" t="s">
        <v>213</v>
      </c>
      <c r="AF42" s="6"/>
      <c r="AG42" s="6"/>
      <c r="AH42" s="8" t="s">
        <v>214</v>
      </c>
    </row>
    <row r="43" spans="1:34" customFormat="1" ht="60">
      <c r="A43" s="9" t="s">
        <v>215</v>
      </c>
      <c r="B43" s="6" t="s">
        <v>42</v>
      </c>
      <c r="C43" s="10" t="s">
        <v>58</v>
      </c>
      <c r="D43" s="10" t="s">
        <v>44</v>
      </c>
      <c r="E43" s="10" t="s">
        <v>45</v>
      </c>
      <c r="F43" s="7">
        <f>IF(E43="-",1,IF(G43&gt;0,1,0))</f>
        <v>0</v>
      </c>
      <c r="G43" s="7">
        <v>0</v>
      </c>
      <c r="H43" s="7"/>
      <c r="I43" s="7"/>
      <c r="J43" s="7"/>
      <c r="K43" s="7"/>
      <c r="L43" s="7"/>
      <c r="M43" s="7"/>
      <c r="N43" s="7"/>
      <c r="O43" s="6"/>
      <c r="P43" s="6"/>
      <c r="Q43" s="6"/>
      <c r="R43" s="6"/>
      <c r="S43" s="6"/>
      <c r="T43" s="10"/>
      <c r="U43" s="6"/>
      <c r="V43" s="7"/>
      <c r="W43" s="7"/>
      <c r="X43" s="7"/>
      <c r="Y43" s="7"/>
      <c r="Z43" s="10" t="s">
        <v>216</v>
      </c>
      <c r="AA43" s="10" t="s">
        <v>122</v>
      </c>
      <c r="AB43" s="10"/>
      <c r="AC43" s="10"/>
      <c r="AD43" s="10" t="s">
        <v>217</v>
      </c>
      <c r="AE43" s="10"/>
      <c r="AF43" s="10"/>
      <c r="AG43" s="10"/>
      <c r="AH43" s="11" t="s">
        <v>56</v>
      </c>
    </row>
    <row r="44" spans="1:34" customFormat="1" ht="48">
      <c r="A44" s="5" t="s">
        <v>218</v>
      </c>
      <c r="B44" s="6" t="s">
        <v>42</v>
      </c>
      <c r="C44" s="6" t="s">
        <v>77</v>
      </c>
      <c r="D44" s="6" t="s">
        <v>78</v>
      </c>
      <c r="E44" s="6" t="s">
        <v>45</v>
      </c>
      <c r="F44" s="7">
        <f>IF(E44="-",1,IF(G44&gt;0,1,0))</f>
        <v>1</v>
      </c>
      <c r="G44" s="7">
        <v>1</v>
      </c>
      <c r="H44" s="7"/>
      <c r="I44" s="7"/>
      <c r="J44" s="7"/>
      <c r="K44" s="7"/>
      <c r="L44" s="7"/>
      <c r="M44" s="7"/>
      <c r="N44" s="7"/>
      <c r="O44" s="6"/>
      <c r="P44" s="6"/>
      <c r="Q44" s="6"/>
      <c r="R44" s="6"/>
      <c r="S44" s="6"/>
      <c r="T44" s="6"/>
      <c r="U44" s="6"/>
      <c r="V44" s="7">
        <v>12</v>
      </c>
      <c r="W44" s="7">
        <v>9</v>
      </c>
      <c r="X44" s="7">
        <v>8</v>
      </c>
      <c r="Y44" s="7">
        <v>10</v>
      </c>
      <c r="Z44" s="6"/>
      <c r="AA44" s="6" t="s">
        <v>219</v>
      </c>
      <c r="AB44" s="6" t="s">
        <v>54</v>
      </c>
      <c r="AC44" s="6"/>
      <c r="AD44" s="6" t="s">
        <v>220</v>
      </c>
      <c r="AE44" s="6"/>
      <c r="AF44" s="6" t="s">
        <v>221</v>
      </c>
      <c r="AG44" s="6"/>
      <c r="AH44" s="8" t="s">
        <v>81</v>
      </c>
    </row>
    <row r="45" spans="1:34" customFormat="1" ht="60">
      <c r="A45" s="5" t="s">
        <v>222</v>
      </c>
      <c r="B45" s="6" t="s">
        <v>42</v>
      </c>
      <c r="C45" s="6" t="s">
        <v>65</v>
      </c>
      <c r="D45" s="6" t="s">
        <v>193</v>
      </c>
      <c r="E45" s="6"/>
      <c r="F45" s="7">
        <f>IF(E45="-",1,IF(G45&gt;0,1,0))</f>
        <v>0</v>
      </c>
      <c r="G45" s="7"/>
      <c r="H45" s="7"/>
      <c r="I45" s="7">
        <v>8</v>
      </c>
      <c r="J45" s="7"/>
      <c r="K45" s="7"/>
      <c r="L45" s="7"/>
      <c r="M45" s="7"/>
      <c r="N45" s="7"/>
      <c r="O45" s="6"/>
      <c r="P45" s="6"/>
      <c r="Q45" s="6"/>
      <c r="R45" s="6"/>
      <c r="S45" s="6"/>
      <c r="T45" s="6"/>
      <c r="U45" s="6"/>
      <c r="V45" s="7"/>
      <c r="W45" s="7"/>
      <c r="X45" s="7"/>
      <c r="Y45" s="7"/>
      <c r="Z45" s="6" t="s">
        <v>223</v>
      </c>
      <c r="AA45" s="6" t="s">
        <v>224</v>
      </c>
      <c r="AB45" s="6"/>
      <c r="AC45" s="6"/>
      <c r="AD45" s="6" t="s">
        <v>225</v>
      </c>
      <c r="AE45" s="6"/>
      <c r="AF45" s="6"/>
      <c r="AG45" s="6"/>
      <c r="AH45" s="8" t="s">
        <v>89</v>
      </c>
    </row>
    <row r="46" spans="1:34" customFormat="1" ht="15">
      <c r="A46" s="5" t="s">
        <v>226</v>
      </c>
      <c r="B46" s="6" t="s">
        <v>126</v>
      </c>
      <c r="C46" s="6" t="s">
        <v>126</v>
      </c>
      <c r="D46" s="6" t="s">
        <v>51</v>
      </c>
      <c r="E46" s="6" t="s">
        <v>45</v>
      </c>
      <c r="F46" s="7">
        <f>IF(E46="-",1,IF(G46&gt;0,1,0))</f>
        <v>1</v>
      </c>
      <c r="G46" s="7">
        <v>1</v>
      </c>
      <c r="H46" s="7"/>
      <c r="I46" s="7"/>
      <c r="J46" s="7"/>
      <c r="K46" s="7"/>
      <c r="L46" s="7"/>
      <c r="M46" s="7"/>
      <c r="N46" s="7"/>
      <c r="O46" s="6"/>
      <c r="P46" s="6"/>
      <c r="Q46" s="6"/>
      <c r="R46" s="6"/>
      <c r="S46" s="6" t="s">
        <v>128</v>
      </c>
      <c r="T46" s="6" t="s">
        <v>129</v>
      </c>
      <c r="U46" s="6" t="s">
        <v>130</v>
      </c>
      <c r="V46" s="7">
        <v>9</v>
      </c>
      <c r="W46" s="7">
        <v>3</v>
      </c>
      <c r="X46" s="7">
        <v>8</v>
      </c>
      <c r="Y46" s="7">
        <v>4</v>
      </c>
      <c r="Z46" s="6"/>
      <c r="AA46" s="6" t="s">
        <v>227</v>
      </c>
      <c r="AB46" s="6"/>
      <c r="AC46" s="6"/>
      <c r="AD46" s="6" t="s">
        <v>228</v>
      </c>
      <c r="AE46" s="6"/>
      <c r="AF46" s="6"/>
      <c r="AG46" s="6"/>
      <c r="AH46" s="8" t="s">
        <v>229</v>
      </c>
    </row>
    <row r="47" spans="1:34" customFormat="1" ht="15">
      <c r="A47" s="5" t="s">
        <v>230</v>
      </c>
      <c r="B47" s="6" t="s">
        <v>126</v>
      </c>
      <c r="C47" s="6" t="s">
        <v>126</v>
      </c>
      <c r="D47" s="6" t="s">
        <v>51</v>
      </c>
      <c r="E47" s="6"/>
      <c r="F47" s="7"/>
      <c r="G47" s="7"/>
      <c r="H47" s="7"/>
      <c r="I47" s="7"/>
      <c r="J47" s="7"/>
      <c r="K47" s="7"/>
      <c r="L47" s="7"/>
      <c r="M47" s="7"/>
      <c r="N47" s="7"/>
      <c r="O47" s="6"/>
      <c r="P47" s="6"/>
      <c r="Q47" s="6"/>
      <c r="R47" s="6"/>
      <c r="S47" s="6" t="s">
        <v>128</v>
      </c>
      <c r="T47" s="6" t="s">
        <v>135</v>
      </c>
      <c r="U47" s="6" t="s">
        <v>130</v>
      </c>
      <c r="V47" s="7">
        <v>9</v>
      </c>
      <c r="W47" s="7">
        <v>9</v>
      </c>
      <c r="X47" s="7">
        <v>8</v>
      </c>
      <c r="Y47" s="7">
        <v>8</v>
      </c>
      <c r="Z47" s="6"/>
      <c r="AA47" s="6" t="s">
        <v>227</v>
      </c>
      <c r="AB47" s="6"/>
      <c r="AC47" s="6"/>
      <c r="AD47" s="6" t="s">
        <v>228</v>
      </c>
      <c r="AE47" s="6"/>
      <c r="AF47" s="6"/>
      <c r="AG47" s="6"/>
      <c r="AH47" s="8" t="s">
        <v>229</v>
      </c>
    </row>
    <row r="48" spans="1:34" customFormat="1" ht="15">
      <c r="A48" s="5" t="s">
        <v>231</v>
      </c>
      <c r="B48" s="6" t="s">
        <v>126</v>
      </c>
      <c r="C48" s="6" t="s">
        <v>126</v>
      </c>
      <c r="D48" s="6" t="s">
        <v>51</v>
      </c>
      <c r="E48" s="6" t="s">
        <v>73</v>
      </c>
      <c r="F48" s="7">
        <f>IF(E48="-",1,IF(G48&gt;0,1,0))</f>
        <v>1</v>
      </c>
      <c r="G48" s="7">
        <v>1</v>
      </c>
      <c r="H48" s="7"/>
      <c r="I48" s="7"/>
      <c r="J48" s="7"/>
      <c r="K48" s="7"/>
      <c r="L48" s="7"/>
      <c r="M48" s="7"/>
      <c r="N48" s="7"/>
      <c r="O48" s="6"/>
      <c r="P48" s="6"/>
      <c r="Q48" s="6"/>
      <c r="R48" s="6"/>
      <c r="S48" s="6" t="s">
        <v>128</v>
      </c>
      <c r="T48" s="6" t="s">
        <v>175</v>
      </c>
      <c r="U48" s="6" t="s">
        <v>130</v>
      </c>
      <c r="V48" s="7">
        <v>5</v>
      </c>
      <c r="W48" s="7">
        <v>1</v>
      </c>
      <c r="X48" s="7">
        <v>7</v>
      </c>
      <c r="Y48" s="7">
        <v>2</v>
      </c>
      <c r="Z48" s="6"/>
      <c r="AA48" s="6" t="s">
        <v>232</v>
      </c>
      <c r="AB48" s="6"/>
      <c r="AC48" s="6"/>
      <c r="AD48" s="6" t="s">
        <v>233</v>
      </c>
      <c r="AE48" s="6"/>
      <c r="AF48" s="6"/>
      <c r="AG48" s="6"/>
      <c r="AH48" s="8" t="s">
        <v>234</v>
      </c>
    </row>
    <row r="49" spans="1:34" customFormat="1" ht="15">
      <c r="A49" s="5" t="s">
        <v>235</v>
      </c>
      <c r="B49" s="6" t="s">
        <v>126</v>
      </c>
      <c r="C49" s="6" t="s">
        <v>126</v>
      </c>
      <c r="D49" s="6" t="s">
        <v>51</v>
      </c>
      <c r="E49" s="6"/>
      <c r="F49" s="7"/>
      <c r="G49" s="7"/>
      <c r="H49" s="7"/>
      <c r="I49" s="7"/>
      <c r="J49" s="7"/>
      <c r="K49" s="7"/>
      <c r="L49" s="7"/>
      <c r="M49" s="7"/>
      <c r="N49" s="7"/>
      <c r="O49" s="6"/>
      <c r="P49" s="6"/>
      <c r="Q49" s="6"/>
      <c r="R49" s="6"/>
      <c r="S49" s="6" t="s">
        <v>128</v>
      </c>
      <c r="T49" s="6" t="s">
        <v>135</v>
      </c>
      <c r="U49" s="6" t="s">
        <v>130</v>
      </c>
      <c r="V49" s="7">
        <v>5</v>
      </c>
      <c r="W49" s="7">
        <v>3</v>
      </c>
      <c r="X49" s="7">
        <v>7</v>
      </c>
      <c r="Y49" s="7">
        <v>5</v>
      </c>
      <c r="Z49" s="6"/>
      <c r="AA49" s="6" t="s">
        <v>232</v>
      </c>
      <c r="AB49" s="6"/>
      <c r="AC49" s="6"/>
      <c r="AD49" s="6" t="s">
        <v>233</v>
      </c>
      <c r="AE49" s="6"/>
      <c r="AF49" s="6"/>
      <c r="AG49" s="6"/>
      <c r="AH49" s="8" t="s">
        <v>234</v>
      </c>
    </row>
    <row r="50" spans="1:34" customFormat="1" ht="24">
      <c r="A50" s="5" t="s">
        <v>236</v>
      </c>
      <c r="B50" s="6" t="s">
        <v>126</v>
      </c>
      <c r="C50" s="6" t="s">
        <v>126</v>
      </c>
      <c r="D50" s="6" t="s">
        <v>51</v>
      </c>
      <c r="E50" s="6" t="s">
        <v>73</v>
      </c>
      <c r="F50" s="7">
        <f>IF(E50="-",1,IF(G50&gt;0,1,0))</f>
        <v>1</v>
      </c>
      <c r="G50" s="7">
        <v>1</v>
      </c>
      <c r="H50" s="7"/>
      <c r="I50" s="7"/>
      <c r="J50" s="7"/>
      <c r="K50" s="7"/>
      <c r="L50" s="7"/>
      <c r="M50" s="7"/>
      <c r="N50" s="7"/>
      <c r="O50" s="6"/>
      <c r="P50" s="6"/>
      <c r="Q50" s="6"/>
      <c r="R50" s="6"/>
      <c r="S50" s="6" t="s">
        <v>128</v>
      </c>
      <c r="T50" s="6" t="s">
        <v>129</v>
      </c>
      <c r="U50" s="6" t="s">
        <v>151</v>
      </c>
      <c r="V50" s="7">
        <v>8</v>
      </c>
      <c r="W50" s="7">
        <v>2</v>
      </c>
      <c r="X50" s="7">
        <v>9</v>
      </c>
      <c r="Y50" s="7">
        <v>3</v>
      </c>
      <c r="Z50" s="6"/>
      <c r="AA50" s="6" t="s">
        <v>237</v>
      </c>
      <c r="AB50" s="6"/>
      <c r="AC50" s="6"/>
      <c r="AD50" s="6" t="s">
        <v>238</v>
      </c>
      <c r="AE50" s="6"/>
      <c r="AF50" s="6"/>
      <c r="AG50" s="6"/>
      <c r="AH50" s="8" t="s">
        <v>239</v>
      </c>
    </row>
    <row r="51" spans="1:34" customFormat="1" ht="24">
      <c r="A51" s="5" t="s">
        <v>240</v>
      </c>
      <c r="B51" s="6" t="s">
        <v>126</v>
      </c>
      <c r="C51" s="6" t="s">
        <v>126</v>
      </c>
      <c r="D51" s="6" t="s">
        <v>51</v>
      </c>
      <c r="E51" s="6"/>
      <c r="F51" s="7"/>
      <c r="G51" s="7"/>
      <c r="H51" s="7"/>
      <c r="I51" s="7"/>
      <c r="J51" s="7"/>
      <c r="K51" s="7"/>
      <c r="L51" s="7"/>
      <c r="M51" s="7"/>
      <c r="N51" s="7"/>
      <c r="O51" s="6"/>
      <c r="P51" s="6"/>
      <c r="Q51" s="6"/>
      <c r="R51" s="6"/>
      <c r="S51" s="6" t="s">
        <v>128</v>
      </c>
      <c r="T51" s="6" t="s">
        <v>135</v>
      </c>
      <c r="U51" s="6" t="s">
        <v>151</v>
      </c>
      <c r="V51" s="7">
        <v>8</v>
      </c>
      <c r="W51" s="7">
        <v>7</v>
      </c>
      <c r="X51" s="7">
        <v>9</v>
      </c>
      <c r="Y51" s="7">
        <v>7</v>
      </c>
      <c r="Z51" s="6"/>
      <c r="AA51" s="6" t="s">
        <v>237</v>
      </c>
      <c r="AB51" s="6"/>
      <c r="AC51" s="6"/>
      <c r="AD51" s="6" t="s">
        <v>238</v>
      </c>
      <c r="AE51" s="6"/>
      <c r="AF51" s="6"/>
      <c r="AG51" s="6"/>
      <c r="AH51" s="8" t="s">
        <v>239</v>
      </c>
    </row>
    <row r="52" spans="1:34" customFormat="1" ht="48">
      <c r="A52" s="5" t="s">
        <v>241</v>
      </c>
      <c r="B52" s="6" t="s">
        <v>42</v>
      </c>
      <c r="C52" s="6" t="s">
        <v>65</v>
      </c>
      <c r="D52" s="6" t="s">
        <v>44</v>
      </c>
      <c r="E52" s="6" t="s">
        <v>45</v>
      </c>
      <c r="F52" s="7">
        <f>IF(E52="-",1,IF(G52&gt;0,1,0))</f>
        <v>0</v>
      </c>
      <c r="G52" s="7">
        <v>0</v>
      </c>
      <c r="H52" s="7"/>
      <c r="I52" s="7">
        <v>6</v>
      </c>
      <c r="J52" s="7"/>
      <c r="K52" s="7"/>
      <c r="L52" s="7"/>
      <c r="M52" s="7"/>
      <c r="N52" s="7"/>
      <c r="O52" s="6"/>
      <c r="P52" s="6"/>
      <c r="Q52" s="6"/>
      <c r="R52" s="6"/>
      <c r="S52" s="6"/>
      <c r="T52" s="6"/>
      <c r="U52" s="6"/>
      <c r="V52" s="7"/>
      <c r="W52" s="7"/>
      <c r="X52" s="7"/>
      <c r="Y52" s="7"/>
      <c r="Z52" s="6" t="s">
        <v>242</v>
      </c>
      <c r="AA52" s="6" t="s">
        <v>243</v>
      </c>
      <c r="AB52" s="6"/>
      <c r="AC52" s="6"/>
      <c r="AD52" s="6" t="s">
        <v>244</v>
      </c>
      <c r="AE52" s="6"/>
      <c r="AF52" s="6" t="s">
        <v>245</v>
      </c>
      <c r="AG52" s="6"/>
      <c r="AH52" s="8" t="s">
        <v>178</v>
      </c>
    </row>
    <row r="53" spans="1:34" customFormat="1" ht="36">
      <c r="A53" s="5" t="s">
        <v>246</v>
      </c>
      <c r="B53" s="6" t="s">
        <v>42</v>
      </c>
      <c r="C53" s="6" t="s">
        <v>96</v>
      </c>
      <c r="D53" s="6" t="s">
        <v>247</v>
      </c>
      <c r="E53" s="6" t="s">
        <v>248</v>
      </c>
      <c r="F53" s="7">
        <f>IF(E53="-",1,IF(G53&gt;0,1,0))</f>
        <v>0</v>
      </c>
      <c r="G53" s="7">
        <v>0</v>
      </c>
      <c r="H53" s="7"/>
      <c r="I53" s="7"/>
      <c r="J53" s="7"/>
      <c r="K53" s="7"/>
      <c r="L53" s="7"/>
      <c r="M53" s="7"/>
      <c r="N53" s="7"/>
      <c r="O53" s="6"/>
      <c r="P53" s="6"/>
      <c r="Q53" s="6"/>
      <c r="R53" s="6"/>
      <c r="S53" s="6"/>
      <c r="T53" s="6"/>
      <c r="U53" s="6"/>
      <c r="V53" s="7">
        <v>9</v>
      </c>
      <c r="W53" s="7">
        <v>8</v>
      </c>
      <c r="X53" s="7">
        <v>5</v>
      </c>
      <c r="Y53" s="7">
        <v>8</v>
      </c>
      <c r="Z53" s="6"/>
      <c r="AA53" s="6" t="s">
        <v>219</v>
      </c>
      <c r="AB53" s="6" t="s">
        <v>54</v>
      </c>
      <c r="AC53" s="6"/>
      <c r="AD53" s="6" t="s">
        <v>249</v>
      </c>
      <c r="AE53" s="6"/>
      <c r="AF53" s="6" t="s">
        <v>250</v>
      </c>
      <c r="AG53" s="6"/>
      <c r="AH53" s="8" t="s">
        <v>251</v>
      </c>
    </row>
    <row r="54" spans="1:34" customFormat="1" ht="36">
      <c r="A54" s="9" t="s">
        <v>252</v>
      </c>
      <c r="B54" s="10" t="s">
        <v>42</v>
      </c>
      <c r="C54" s="10" t="s">
        <v>91</v>
      </c>
      <c r="D54" s="10" t="s">
        <v>193</v>
      </c>
      <c r="E54" s="10" t="s">
        <v>36</v>
      </c>
      <c r="F54" s="7">
        <f>IF(E54="-",1,IF(G54&gt;0,1,0))</f>
        <v>1</v>
      </c>
      <c r="G54" s="7">
        <v>0</v>
      </c>
      <c r="H54" s="7"/>
      <c r="I54" s="7">
        <v>4</v>
      </c>
      <c r="J54" s="7"/>
      <c r="K54" s="7"/>
      <c r="L54" s="7"/>
      <c r="M54" s="7"/>
      <c r="N54" s="7"/>
      <c r="O54" s="10"/>
      <c r="P54" s="10"/>
      <c r="Q54" s="10"/>
      <c r="R54" s="10"/>
      <c r="S54" s="10"/>
      <c r="T54" s="10"/>
      <c r="U54" s="10"/>
      <c r="V54" s="7"/>
      <c r="W54" s="7"/>
      <c r="X54" s="7"/>
      <c r="Y54" s="7"/>
      <c r="Z54" s="10" t="s">
        <v>253</v>
      </c>
      <c r="AA54" s="10"/>
      <c r="AB54" s="10"/>
      <c r="AC54" s="12" t="s">
        <v>87</v>
      </c>
      <c r="AD54" s="10" t="s">
        <v>254</v>
      </c>
      <c r="AE54" s="10"/>
      <c r="AF54" s="10"/>
      <c r="AG54" s="10"/>
      <c r="AH54" s="11" t="s">
        <v>255</v>
      </c>
    </row>
    <row r="55" spans="1:34" customFormat="1" ht="36">
      <c r="A55" s="5" t="s">
        <v>256</v>
      </c>
      <c r="B55" s="6" t="s">
        <v>42</v>
      </c>
      <c r="C55" s="6" t="s">
        <v>50</v>
      </c>
      <c r="D55" s="6" t="s">
        <v>35</v>
      </c>
      <c r="E55" s="6" t="s">
        <v>36</v>
      </c>
      <c r="F55" s="7">
        <f>IF(E55="-",1,IF(G55&gt;0,1,0))</f>
        <v>1</v>
      </c>
      <c r="G55" s="7">
        <v>0</v>
      </c>
      <c r="H55" s="7"/>
      <c r="I55" s="7"/>
      <c r="J55" s="7"/>
      <c r="K55" s="7"/>
      <c r="L55" s="7"/>
      <c r="M55" s="7"/>
      <c r="N55" s="7"/>
      <c r="O55" s="6"/>
      <c r="P55" s="6"/>
      <c r="Q55" s="6"/>
      <c r="R55" s="6"/>
      <c r="S55" s="6"/>
      <c r="T55" s="6"/>
      <c r="U55" s="6"/>
      <c r="V55" s="7">
        <v>3</v>
      </c>
      <c r="W55" s="7">
        <v>3</v>
      </c>
      <c r="X55" s="7">
        <v>0</v>
      </c>
      <c r="Y55" s="7">
        <v>2</v>
      </c>
      <c r="Z55" s="6" t="s">
        <v>257</v>
      </c>
      <c r="AA55" s="6" t="s">
        <v>258</v>
      </c>
      <c r="AB55" s="6"/>
      <c r="AC55" s="6"/>
      <c r="AD55" s="6" t="s">
        <v>259</v>
      </c>
      <c r="AE55" s="6"/>
      <c r="AF55" s="6"/>
      <c r="AG55" s="6"/>
      <c r="AH55" s="8" t="s">
        <v>260</v>
      </c>
    </row>
    <row r="56" spans="1:34" customFormat="1" ht="36">
      <c r="A56" s="5" t="s">
        <v>261</v>
      </c>
      <c r="B56" s="6" t="s">
        <v>42</v>
      </c>
      <c r="C56" s="6" t="s">
        <v>50</v>
      </c>
      <c r="D56" s="6" t="s">
        <v>262</v>
      </c>
      <c r="E56" s="6" t="s">
        <v>36</v>
      </c>
      <c r="F56" s="7">
        <f>IF(E56="-",1,IF(G56&gt;0,1,0))</f>
        <v>1</v>
      </c>
      <c r="G56" s="7">
        <v>0</v>
      </c>
      <c r="H56" s="7"/>
      <c r="I56" s="7"/>
      <c r="J56" s="7"/>
      <c r="K56" s="7"/>
      <c r="L56" s="7"/>
      <c r="M56" s="7"/>
      <c r="N56" s="7"/>
      <c r="O56" s="6"/>
      <c r="P56" s="6"/>
      <c r="Q56" s="6"/>
      <c r="R56" s="6"/>
      <c r="S56" s="6"/>
      <c r="T56" s="6"/>
      <c r="U56" s="6"/>
      <c r="V56" s="7">
        <v>4</v>
      </c>
      <c r="W56" s="7">
        <v>2</v>
      </c>
      <c r="X56" s="7">
        <v>7</v>
      </c>
      <c r="Y56" s="7">
        <v>3</v>
      </c>
      <c r="Z56" s="6" t="s">
        <v>263</v>
      </c>
      <c r="AA56" s="6" t="s">
        <v>264</v>
      </c>
      <c r="AB56" s="6"/>
      <c r="AC56" s="6"/>
      <c r="AD56" s="6" t="s">
        <v>265</v>
      </c>
      <c r="AE56" s="6"/>
      <c r="AF56" s="6"/>
      <c r="AG56" s="6"/>
      <c r="AH56" s="8" t="s">
        <v>266</v>
      </c>
    </row>
    <row r="57" spans="1:34" customFormat="1" ht="48">
      <c r="A57" s="5" t="s">
        <v>267</v>
      </c>
      <c r="B57" s="6" t="s">
        <v>33</v>
      </c>
      <c r="C57" s="6" t="s">
        <v>268</v>
      </c>
      <c r="D57" s="6" t="s">
        <v>78</v>
      </c>
      <c r="E57" s="6" t="s">
        <v>66</v>
      </c>
      <c r="F57" s="7">
        <f>IF(E57="-",1,IF(G57&gt;0,1,0))</f>
        <v>1</v>
      </c>
      <c r="G57" s="7">
        <v>4</v>
      </c>
      <c r="H57" s="7" t="s">
        <v>36</v>
      </c>
      <c r="I57" s="7" t="s">
        <v>36</v>
      </c>
      <c r="J57" s="7" t="s">
        <v>36</v>
      </c>
      <c r="K57" s="7"/>
      <c r="L57" s="7"/>
      <c r="M57" s="7"/>
      <c r="N57" s="7"/>
      <c r="O57" s="6"/>
      <c r="P57" s="6"/>
      <c r="Q57" s="6"/>
      <c r="R57" s="6"/>
      <c r="S57" s="6"/>
      <c r="T57" s="6"/>
      <c r="U57" s="6"/>
      <c r="V57" s="7"/>
      <c r="W57" s="7"/>
      <c r="X57" s="7"/>
      <c r="Y57" s="7"/>
      <c r="Z57" s="6"/>
      <c r="AA57" s="6" t="s">
        <v>269</v>
      </c>
      <c r="AB57" s="6"/>
      <c r="AC57" s="6"/>
      <c r="AD57" s="6" t="s">
        <v>270</v>
      </c>
      <c r="AE57" s="6"/>
      <c r="AF57" s="14" t="s">
        <v>271</v>
      </c>
      <c r="AG57" s="6"/>
      <c r="AH57" s="8" t="s">
        <v>48</v>
      </c>
    </row>
    <row r="58" spans="1:34" customFormat="1" ht="24">
      <c r="A58" s="5" t="s">
        <v>272</v>
      </c>
      <c r="B58" s="6" t="s">
        <v>42</v>
      </c>
      <c r="C58" s="6" t="s">
        <v>65</v>
      </c>
      <c r="D58" s="6" t="s">
        <v>193</v>
      </c>
      <c r="E58" s="6"/>
      <c r="F58" s="7">
        <f>IF(E58="-",1,IF(G58&gt;0,1,0))</f>
        <v>0</v>
      </c>
      <c r="G58" s="7"/>
      <c r="H58" s="7"/>
      <c r="I58" s="7" t="s">
        <v>36</v>
      </c>
      <c r="J58" s="7"/>
      <c r="K58" s="7"/>
      <c r="L58" s="7"/>
      <c r="M58" s="7"/>
      <c r="N58" s="7"/>
      <c r="O58" s="6"/>
      <c r="P58" s="6"/>
      <c r="Q58" s="6"/>
      <c r="R58" s="6"/>
      <c r="S58" s="6"/>
      <c r="T58" s="6"/>
      <c r="U58" s="6"/>
      <c r="V58" s="7"/>
      <c r="W58" s="7"/>
      <c r="X58" s="7"/>
      <c r="Y58" s="7"/>
      <c r="Z58" s="6" t="s">
        <v>273</v>
      </c>
      <c r="AA58" s="6" t="s">
        <v>274</v>
      </c>
      <c r="AB58" s="6"/>
      <c r="AC58" s="6"/>
      <c r="AD58" s="6" t="s">
        <v>275</v>
      </c>
      <c r="AE58" s="6"/>
      <c r="AF58" s="6"/>
      <c r="AG58" s="6"/>
      <c r="AH58" s="8" t="s">
        <v>276</v>
      </c>
    </row>
    <row r="59" spans="1:34" customFormat="1" ht="48">
      <c r="A59" s="5" t="s">
        <v>277</v>
      </c>
      <c r="B59" s="6" t="s">
        <v>42</v>
      </c>
      <c r="C59" s="6" t="s">
        <v>43</v>
      </c>
      <c r="D59" s="6" t="s">
        <v>262</v>
      </c>
      <c r="E59" s="6" t="s">
        <v>36</v>
      </c>
      <c r="F59" s="7">
        <f>IF(E59="-",1,IF(G59&gt;0,1,0))</f>
        <v>1</v>
      </c>
      <c r="G59" s="7">
        <v>0</v>
      </c>
      <c r="H59" s="7"/>
      <c r="I59" s="7"/>
      <c r="J59" s="7"/>
      <c r="K59" s="7"/>
      <c r="L59" s="7"/>
      <c r="M59" s="7"/>
      <c r="N59" s="7"/>
      <c r="O59" s="6"/>
      <c r="P59" s="6"/>
      <c r="Q59" s="6"/>
      <c r="R59" s="6"/>
      <c r="S59" s="6"/>
      <c r="T59" s="6"/>
      <c r="U59" s="6"/>
      <c r="V59" s="7"/>
      <c r="W59" s="7"/>
      <c r="X59" s="7"/>
      <c r="Y59" s="7"/>
      <c r="Z59" s="6"/>
      <c r="AA59" s="6"/>
      <c r="AB59" s="6"/>
      <c r="AC59" s="6" t="s">
        <v>46</v>
      </c>
      <c r="AD59" s="6" t="s">
        <v>278</v>
      </c>
      <c r="AE59" s="6" t="s">
        <v>279</v>
      </c>
      <c r="AF59" s="6"/>
      <c r="AG59" s="6"/>
      <c r="AH59" s="8" t="s">
        <v>260</v>
      </c>
    </row>
    <row r="60" spans="1:34" customFormat="1" ht="24">
      <c r="A60" s="5" t="s">
        <v>280</v>
      </c>
      <c r="B60" s="6" t="s">
        <v>126</v>
      </c>
      <c r="C60" s="6" t="s">
        <v>126</v>
      </c>
      <c r="D60" s="6" t="s">
        <v>127</v>
      </c>
      <c r="E60" s="6" t="s">
        <v>45</v>
      </c>
      <c r="F60" s="7">
        <f>IF(E60="-",1,IF(G60&gt;0,1,0))</f>
        <v>0</v>
      </c>
      <c r="G60" s="7">
        <v>0</v>
      </c>
      <c r="H60" s="7"/>
      <c r="I60" s="7"/>
      <c r="J60" s="7"/>
      <c r="K60" s="7"/>
      <c r="L60" s="7"/>
      <c r="M60" s="7"/>
      <c r="N60" s="7"/>
      <c r="O60" s="6"/>
      <c r="P60" s="6"/>
      <c r="Q60" s="6"/>
      <c r="R60" s="6"/>
      <c r="S60" s="6" t="s">
        <v>169</v>
      </c>
      <c r="T60" s="6" t="s">
        <v>281</v>
      </c>
      <c r="U60" s="6" t="s">
        <v>130</v>
      </c>
      <c r="V60" s="7">
        <v>6</v>
      </c>
      <c r="W60" s="7">
        <v>3</v>
      </c>
      <c r="X60" s="7">
        <v>6</v>
      </c>
      <c r="Y60" s="7">
        <v>4</v>
      </c>
      <c r="Z60" s="6"/>
      <c r="AA60" s="6" t="s">
        <v>282</v>
      </c>
      <c r="AB60" s="6"/>
      <c r="AC60" s="6"/>
      <c r="AD60" s="6" t="s">
        <v>283</v>
      </c>
      <c r="AE60" s="6"/>
      <c r="AF60" s="6"/>
      <c r="AG60" s="6"/>
      <c r="AH60" s="8" t="s">
        <v>284</v>
      </c>
    </row>
    <row r="61" spans="1:34" customFormat="1" ht="24">
      <c r="A61" s="5" t="s">
        <v>285</v>
      </c>
      <c r="B61" s="6" t="s">
        <v>126</v>
      </c>
      <c r="C61" s="6" t="s">
        <v>126</v>
      </c>
      <c r="D61" s="6" t="s">
        <v>127</v>
      </c>
      <c r="E61" s="6"/>
      <c r="F61" s="7"/>
      <c r="G61" s="7"/>
      <c r="H61" s="7"/>
      <c r="I61" s="7"/>
      <c r="J61" s="7"/>
      <c r="K61" s="7"/>
      <c r="L61" s="7"/>
      <c r="M61" s="7"/>
      <c r="N61" s="7"/>
      <c r="O61" s="6"/>
      <c r="P61" s="6"/>
      <c r="Q61" s="6"/>
      <c r="R61" s="6"/>
      <c r="S61" s="6" t="s">
        <v>169</v>
      </c>
      <c r="T61" s="6" t="s">
        <v>135</v>
      </c>
      <c r="U61" s="6" t="s">
        <v>130</v>
      </c>
      <c r="V61" s="7">
        <v>6</v>
      </c>
      <c r="W61" s="7">
        <v>9</v>
      </c>
      <c r="X61" s="7">
        <v>4</v>
      </c>
      <c r="Y61" s="7">
        <v>6</v>
      </c>
      <c r="Z61" s="6"/>
      <c r="AA61" s="6" t="s">
        <v>282</v>
      </c>
      <c r="AB61" s="6"/>
      <c r="AC61" s="6"/>
      <c r="AD61" s="6" t="s">
        <v>283</v>
      </c>
      <c r="AE61" s="6"/>
      <c r="AF61" s="6"/>
      <c r="AG61" s="6"/>
      <c r="AH61" s="8" t="s">
        <v>284</v>
      </c>
    </row>
    <row r="62" spans="1:34" customFormat="1" ht="24">
      <c r="A62" s="5" t="s">
        <v>286</v>
      </c>
      <c r="B62" s="6" t="s">
        <v>126</v>
      </c>
      <c r="C62" s="6" t="s">
        <v>126</v>
      </c>
      <c r="D62" s="6" t="s">
        <v>127</v>
      </c>
      <c r="E62" s="6" t="s">
        <v>73</v>
      </c>
      <c r="F62" s="7">
        <f>IF(E62="-",1,IF(G62&gt;0,1,0))</f>
        <v>1</v>
      </c>
      <c r="G62" s="7">
        <v>1</v>
      </c>
      <c r="H62" s="7"/>
      <c r="I62" s="7"/>
      <c r="J62" s="7"/>
      <c r="K62" s="7"/>
      <c r="L62" s="7"/>
      <c r="M62" s="7"/>
      <c r="N62" s="7"/>
      <c r="O62" s="6"/>
      <c r="P62" s="6"/>
      <c r="Q62" s="6"/>
      <c r="R62" s="6"/>
      <c r="S62" s="6" t="s">
        <v>169</v>
      </c>
      <c r="T62" s="6" t="s">
        <v>281</v>
      </c>
      <c r="U62" s="6" t="s">
        <v>130</v>
      </c>
      <c r="V62" s="7">
        <v>7</v>
      </c>
      <c r="W62" s="7">
        <v>4</v>
      </c>
      <c r="X62" s="7">
        <v>3</v>
      </c>
      <c r="Y62" s="7">
        <v>4</v>
      </c>
      <c r="Z62" s="6"/>
      <c r="AA62" s="6" t="s">
        <v>287</v>
      </c>
      <c r="AB62" s="6"/>
      <c r="AC62" s="6"/>
      <c r="AD62" s="6" t="s">
        <v>288</v>
      </c>
      <c r="AE62" s="6"/>
      <c r="AF62" s="6"/>
      <c r="AG62" s="6"/>
      <c r="AH62" s="8" t="s">
        <v>48</v>
      </c>
    </row>
    <row r="63" spans="1:34" customFormat="1" ht="24">
      <c r="A63" s="5" t="s">
        <v>289</v>
      </c>
      <c r="B63" s="6" t="s">
        <v>126</v>
      </c>
      <c r="C63" s="6" t="s">
        <v>126</v>
      </c>
      <c r="D63" s="6" t="s">
        <v>127</v>
      </c>
      <c r="E63" s="6"/>
      <c r="F63" s="7"/>
      <c r="G63" s="7"/>
      <c r="H63" s="7"/>
      <c r="I63" s="7"/>
      <c r="J63" s="7"/>
      <c r="K63" s="7"/>
      <c r="L63" s="7"/>
      <c r="M63" s="7"/>
      <c r="N63" s="7"/>
      <c r="O63" s="6"/>
      <c r="P63" s="6"/>
      <c r="Q63" s="6"/>
      <c r="R63" s="6"/>
      <c r="S63" s="6" t="s">
        <v>169</v>
      </c>
      <c r="T63" s="6" t="s">
        <v>135</v>
      </c>
      <c r="U63" s="6" t="s">
        <v>130</v>
      </c>
      <c r="V63" s="7">
        <v>7</v>
      </c>
      <c r="W63" s="7">
        <v>8</v>
      </c>
      <c r="X63" s="7">
        <v>3</v>
      </c>
      <c r="Y63" s="7">
        <v>8</v>
      </c>
      <c r="Z63" s="6"/>
      <c r="AA63" s="6" t="s">
        <v>287</v>
      </c>
      <c r="AB63" s="6"/>
      <c r="AC63" s="6"/>
      <c r="AD63" s="6" t="s">
        <v>288</v>
      </c>
      <c r="AE63" s="6"/>
      <c r="AF63" s="6"/>
      <c r="AG63" s="6"/>
      <c r="AH63" s="8" t="s">
        <v>48</v>
      </c>
    </row>
    <row r="64" spans="1:34" customFormat="1" ht="48">
      <c r="A64" s="5" t="s">
        <v>290</v>
      </c>
      <c r="B64" s="6" t="s">
        <v>33</v>
      </c>
      <c r="C64" s="6" t="s">
        <v>268</v>
      </c>
      <c r="D64" s="6" t="s">
        <v>51</v>
      </c>
      <c r="E64" s="6" t="s">
        <v>66</v>
      </c>
      <c r="F64" s="7">
        <f>IF(E64="-",1,IF(G64&gt;0,1,0))</f>
        <v>1</v>
      </c>
      <c r="G64" s="7">
        <v>4</v>
      </c>
      <c r="H64" s="7" t="s">
        <v>36</v>
      </c>
      <c r="I64" s="7" t="s">
        <v>36</v>
      </c>
      <c r="J64" s="7" t="s">
        <v>36</v>
      </c>
      <c r="K64" s="7"/>
      <c r="L64" s="7"/>
      <c r="M64" s="7"/>
      <c r="N64" s="7"/>
      <c r="O64" s="6"/>
      <c r="P64" s="6"/>
      <c r="Q64" s="6"/>
      <c r="R64" s="6"/>
      <c r="S64" s="6"/>
      <c r="T64" s="6"/>
      <c r="U64" s="6"/>
      <c r="V64" s="7"/>
      <c r="W64" s="7"/>
      <c r="X64" s="7"/>
      <c r="Y64" s="7"/>
      <c r="Z64" s="6"/>
      <c r="AA64" s="6" t="s">
        <v>269</v>
      </c>
      <c r="AB64" s="6"/>
      <c r="AC64" s="6"/>
      <c r="AD64" s="6" t="s">
        <v>291</v>
      </c>
      <c r="AE64" s="6"/>
      <c r="AF64" s="14" t="s">
        <v>292</v>
      </c>
      <c r="AG64" s="6"/>
      <c r="AH64" s="8" t="s">
        <v>293</v>
      </c>
    </row>
    <row r="65" spans="1:34" customFormat="1" ht="60">
      <c r="A65" s="9" t="s">
        <v>294</v>
      </c>
      <c r="B65" s="10" t="s">
        <v>42</v>
      </c>
      <c r="C65" s="10" t="s">
        <v>91</v>
      </c>
      <c r="D65" s="10" t="s">
        <v>44</v>
      </c>
      <c r="E65" s="10" t="s">
        <v>73</v>
      </c>
      <c r="F65" s="7">
        <f>IF(E65="-",1,IF(G65&gt;0,1,0))</f>
        <v>0</v>
      </c>
      <c r="G65" s="7">
        <v>0</v>
      </c>
      <c r="H65" s="7"/>
      <c r="I65" s="7">
        <v>4</v>
      </c>
      <c r="J65" s="7"/>
      <c r="K65" s="7"/>
      <c r="L65" s="7"/>
      <c r="M65" s="7"/>
      <c r="N65" s="7"/>
      <c r="O65" s="10"/>
      <c r="P65" s="10"/>
      <c r="Q65" s="10"/>
      <c r="R65" s="10"/>
      <c r="S65" s="10"/>
      <c r="T65" s="10"/>
      <c r="U65" s="10"/>
      <c r="V65" s="7"/>
      <c r="W65" s="7"/>
      <c r="X65" s="7"/>
      <c r="Y65" s="7"/>
      <c r="Z65" s="10" t="s">
        <v>295</v>
      </c>
      <c r="AA65" s="10"/>
      <c r="AB65" s="10"/>
      <c r="AC65" s="12" t="s">
        <v>145</v>
      </c>
      <c r="AD65" s="10" t="s">
        <v>296</v>
      </c>
      <c r="AE65" s="10"/>
      <c r="AF65" s="10"/>
      <c r="AG65" s="10"/>
      <c r="AH65" s="11" t="s">
        <v>48</v>
      </c>
    </row>
    <row r="66" spans="1:34" customFormat="1" ht="36">
      <c r="A66" s="9" t="s">
        <v>297</v>
      </c>
      <c r="B66" s="10" t="s">
        <v>42</v>
      </c>
      <c r="C66" s="10" t="s">
        <v>91</v>
      </c>
      <c r="D66" s="6" t="s">
        <v>51</v>
      </c>
      <c r="E66" s="10" t="s">
        <v>73</v>
      </c>
      <c r="F66" s="7">
        <f>IF(E66="-",1,IF(G66&gt;0,1,0))</f>
        <v>1</v>
      </c>
      <c r="G66" s="7">
        <v>3</v>
      </c>
      <c r="H66" s="7"/>
      <c r="I66" s="7">
        <v>1</v>
      </c>
      <c r="J66" s="7"/>
      <c r="K66" s="7"/>
      <c r="L66" s="7"/>
      <c r="M66" s="7"/>
      <c r="N66" s="7"/>
      <c r="O66" s="10"/>
      <c r="P66" s="10"/>
      <c r="Q66" s="10"/>
      <c r="R66" s="10"/>
      <c r="S66" s="10"/>
      <c r="T66" s="10"/>
      <c r="U66" s="10"/>
      <c r="V66" s="7"/>
      <c r="W66" s="7"/>
      <c r="X66" s="7"/>
      <c r="Y66" s="7"/>
      <c r="Z66" s="10" t="s">
        <v>139</v>
      </c>
      <c r="AA66" s="10"/>
      <c r="AB66" s="10"/>
      <c r="AC66" s="12" t="s">
        <v>87</v>
      </c>
      <c r="AD66" s="10" t="s">
        <v>298</v>
      </c>
      <c r="AE66" s="10"/>
      <c r="AF66" s="10"/>
      <c r="AG66" s="10"/>
      <c r="AH66" s="11" t="s">
        <v>239</v>
      </c>
    </row>
    <row r="67" spans="1:34" customFormat="1" ht="24">
      <c r="A67" s="5" t="s">
        <v>299</v>
      </c>
      <c r="B67" s="6" t="s">
        <v>126</v>
      </c>
      <c r="C67" s="6" t="s">
        <v>126</v>
      </c>
      <c r="D67" s="6" t="s">
        <v>51</v>
      </c>
      <c r="E67" s="6" t="s">
        <v>45</v>
      </c>
      <c r="F67" s="7">
        <f>IF(E67="-",1,IF(G67&gt;0,1,0))</f>
        <v>1</v>
      </c>
      <c r="G67" s="7">
        <v>1</v>
      </c>
      <c r="H67" s="7"/>
      <c r="I67" s="7"/>
      <c r="J67" s="7"/>
      <c r="K67" s="7"/>
      <c r="L67" s="7"/>
      <c r="M67" s="7"/>
      <c r="N67" s="7"/>
      <c r="O67" s="6"/>
      <c r="P67" s="6"/>
      <c r="Q67" s="6"/>
      <c r="R67" s="6"/>
      <c r="S67" s="6" t="s">
        <v>128</v>
      </c>
      <c r="T67" s="6" t="s">
        <v>281</v>
      </c>
      <c r="U67" s="6" t="s">
        <v>130</v>
      </c>
      <c r="V67" s="7">
        <v>8</v>
      </c>
      <c r="W67" s="7">
        <v>3</v>
      </c>
      <c r="X67" s="7">
        <v>6</v>
      </c>
      <c r="Y67" s="7">
        <v>6</v>
      </c>
      <c r="Z67" s="6"/>
      <c r="AA67" s="6" t="s">
        <v>300</v>
      </c>
      <c r="AB67" s="6"/>
      <c r="AC67" s="6"/>
      <c r="AD67" s="6" t="s">
        <v>301</v>
      </c>
      <c r="AE67" s="6"/>
      <c r="AF67" s="6"/>
      <c r="AG67" s="6"/>
      <c r="AH67" s="8" t="s">
        <v>48</v>
      </c>
    </row>
    <row r="68" spans="1:34" customFormat="1" ht="24">
      <c r="A68" s="5" t="s">
        <v>302</v>
      </c>
      <c r="B68" s="6" t="s">
        <v>126</v>
      </c>
      <c r="C68" s="6" t="s">
        <v>126</v>
      </c>
      <c r="D68" s="6" t="s">
        <v>51</v>
      </c>
      <c r="E68" s="6"/>
      <c r="F68" s="7"/>
      <c r="G68" s="7"/>
      <c r="H68" s="7"/>
      <c r="I68" s="7"/>
      <c r="J68" s="7"/>
      <c r="K68" s="7"/>
      <c r="L68" s="7"/>
      <c r="M68" s="7"/>
      <c r="N68" s="7"/>
      <c r="O68" s="6"/>
      <c r="P68" s="6"/>
      <c r="Q68" s="6"/>
      <c r="R68" s="6"/>
      <c r="S68" s="6" t="s">
        <v>128</v>
      </c>
      <c r="T68" s="6" t="s">
        <v>135</v>
      </c>
      <c r="U68" s="6" t="s">
        <v>130</v>
      </c>
      <c r="V68" s="7">
        <v>8</v>
      </c>
      <c r="W68" s="7">
        <v>6</v>
      </c>
      <c r="X68" s="7">
        <v>6</v>
      </c>
      <c r="Y68" s="7">
        <v>10</v>
      </c>
      <c r="Z68" s="6"/>
      <c r="AA68" s="6" t="s">
        <v>300</v>
      </c>
      <c r="AB68" s="6"/>
      <c r="AC68" s="6"/>
      <c r="AD68" s="6" t="s">
        <v>301</v>
      </c>
      <c r="AE68" s="6"/>
      <c r="AF68" s="6"/>
      <c r="AG68" s="6"/>
      <c r="AH68" s="8" t="s">
        <v>48</v>
      </c>
    </row>
    <row r="69" spans="1:34" customFormat="1" ht="24">
      <c r="A69" s="5" t="s">
        <v>303</v>
      </c>
      <c r="B69" s="6" t="s">
        <v>42</v>
      </c>
      <c r="C69" s="6" t="s">
        <v>50</v>
      </c>
      <c r="D69" s="6" t="s">
        <v>44</v>
      </c>
      <c r="E69" s="6" t="s">
        <v>73</v>
      </c>
      <c r="F69" s="7">
        <f>IF(E69="-",1,IF(G69&gt;0,1,0))</f>
        <v>0</v>
      </c>
      <c r="G69" s="7">
        <v>0</v>
      </c>
      <c r="H69" s="7"/>
      <c r="I69" s="7"/>
      <c r="J69" s="7"/>
      <c r="K69" s="7"/>
      <c r="L69" s="7"/>
      <c r="M69" s="7"/>
      <c r="N69" s="7"/>
      <c r="O69" s="6"/>
      <c r="P69" s="6"/>
      <c r="Q69" s="6"/>
      <c r="R69" s="6"/>
      <c r="S69" s="6"/>
      <c r="T69" s="6"/>
      <c r="U69" s="6"/>
      <c r="V69" s="7">
        <v>6</v>
      </c>
      <c r="W69" s="7">
        <v>3</v>
      </c>
      <c r="X69" s="7">
        <v>7</v>
      </c>
      <c r="Y69" s="7">
        <v>3</v>
      </c>
      <c r="Z69" s="6" t="s">
        <v>216</v>
      </c>
      <c r="AA69" s="6" t="s">
        <v>206</v>
      </c>
      <c r="AB69" s="6"/>
      <c r="AC69" s="6"/>
      <c r="AD69" s="6" t="s">
        <v>304</v>
      </c>
      <c r="AE69" s="6"/>
      <c r="AF69" s="6"/>
      <c r="AG69" s="6"/>
      <c r="AH69" s="8" t="s">
        <v>56</v>
      </c>
    </row>
    <row r="70" spans="1:34" customFormat="1" ht="36">
      <c r="A70" s="9" t="s">
        <v>305</v>
      </c>
      <c r="B70" s="6" t="s">
        <v>42</v>
      </c>
      <c r="C70" s="10" t="s">
        <v>58</v>
      </c>
      <c r="D70" s="10" t="s">
        <v>44</v>
      </c>
      <c r="E70" s="10" t="s">
        <v>45</v>
      </c>
      <c r="F70" s="7">
        <f>IF(E70="-",1,IF(G70&gt;0,1,0))</f>
        <v>0</v>
      </c>
      <c r="G70" s="7">
        <v>0</v>
      </c>
      <c r="H70" s="7"/>
      <c r="I70" s="7"/>
      <c r="J70" s="7"/>
      <c r="K70" s="7"/>
      <c r="L70" s="7"/>
      <c r="M70" s="7"/>
      <c r="N70" s="7"/>
      <c r="O70" s="6"/>
      <c r="P70" s="6"/>
      <c r="Q70" s="6"/>
      <c r="R70" s="6"/>
      <c r="S70" s="6"/>
      <c r="T70" s="10"/>
      <c r="U70" s="6"/>
      <c r="V70" s="7"/>
      <c r="W70" s="7"/>
      <c r="X70" s="7"/>
      <c r="Y70" s="7"/>
      <c r="Z70" s="10" t="s">
        <v>242</v>
      </c>
      <c r="AA70" s="10" t="s">
        <v>122</v>
      </c>
      <c r="AB70" s="10"/>
      <c r="AC70" s="10"/>
      <c r="AD70" s="10" t="s">
        <v>306</v>
      </c>
      <c r="AE70" s="10"/>
      <c r="AF70" s="10"/>
      <c r="AG70" s="10"/>
      <c r="AH70" s="11" t="s">
        <v>178</v>
      </c>
    </row>
    <row r="71" spans="1:34" customFormat="1" ht="36">
      <c r="A71" s="5" t="s">
        <v>307</v>
      </c>
      <c r="B71" s="6" t="s">
        <v>42</v>
      </c>
      <c r="C71" s="6" t="s">
        <v>50</v>
      </c>
      <c r="D71" s="6" t="s">
        <v>127</v>
      </c>
      <c r="E71" s="6" t="s">
        <v>66</v>
      </c>
      <c r="F71" s="7">
        <f>IF(E71="-",1,IF(G71&gt;0,1,0))</f>
        <v>1</v>
      </c>
      <c r="G71" s="7">
        <v>3</v>
      </c>
      <c r="H71" s="7"/>
      <c r="I71" s="7"/>
      <c r="J71" s="7"/>
      <c r="K71" s="7"/>
      <c r="L71" s="7"/>
      <c r="M71" s="7"/>
      <c r="N71" s="7"/>
      <c r="O71" s="6"/>
      <c r="P71" s="6"/>
      <c r="Q71" s="6"/>
      <c r="R71" s="6"/>
      <c r="S71" s="6"/>
      <c r="T71" s="6"/>
      <c r="U71" s="6"/>
      <c r="V71" s="7">
        <v>6</v>
      </c>
      <c r="W71" s="7">
        <v>1</v>
      </c>
      <c r="X71" s="7">
        <v>5</v>
      </c>
      <c r="Y71" s="7">
        <v>1</v>
      </c>
      <c r="Z71" s="6" t="s">
        <v>308</v>
      </c>
      <c r="AA71" s="6" t="s">
        <v>206</v>
      </c>
      <c r="AB71" s="6"/>
      <c r="AC71" s="6"/>
      <c r="AD71" s="6" t="s">
        <v>309</v>
      </c>
      <c r="AE71" s="6"/>
      <c r="AF71" s="6"/>
      <c r="AG71" s="6"/>
      <c r="AH71" s="8" t="s">
        <v>120</v>
      </c>
    </row>
    <row r="72" spans="1:34" ht="36">
      <c r="A72" s="5" t="s">
        <v>310</v>
      </c>
      <c r="B72" s="6" t="s">
        <v>42</v>
      </c>
      <c r="C72" s="6" t="s">
        <v>77</v>
      </c>
      <c r="D72" s="6" t="s">
        <v>78</v>
      </c>
      <c r="E72" s="6" t="s">
        <v>45</v>
      </c>
      <c r="F72" s="7">
        <f>IF(E72="-",1,IF(G72&gt;0,1,0))</f>
        <v>1</v>
      </c>
      <c r="G72" s="7">
        <v>1</v>
      </c>
      <c r="H72" s="7"/>
      <c r="I72" s="7"/>
      <c r="J72" s="7"/>
      <c r="K72" s="7"/>
      <c r="L72" s="7"/>
      <c r="M72" s="7"/>
      <c r="N72" s="7"/>
      <c r="O72" s="6"/>
      <c r="P72" s="6"/>
      <c r="Q72" s="6"/>
      <c r="R72" s="6"/>
      <c r="S72" s="6"/>
      <c r="T72" s="6"/>
      <c r="U72" s="6"/>
      <c r="V72" s="7">
        <v>6</v>
      </c>
      <c r="W72" s="7">
        <v>5</v>
      </c>
      <c r="X72" s="7">
        <v>8</v>
      </c>
      <c r="Y72" s="7">
        <v>5</v>
      </c>
      <c r="Z72" s="6"/>
      <c r="AA72" s="6" t="s">
        <v>311</v>
      </c>
      <c r="AB72" s="6"/>
      <c r="AC72" s="6"/>
      <c r="AD72" s="6" t="s">
        <v>312</v>
      </c>
      <c r="AE72" s="6"/>
      <c r="AF72" s="6"/>
      <c r="AG72" s="6"/>
      <c r="AH72" s="8" t="s">
        <v>108</v>
      </c>
    </row>
    <row r="73" spans="1:34" customFormat="1" ht="48">
      <c r="A73" s="9" t="s">
        <v>313</v>
      </c>
      <c r="B73" s="10" t="s">
        <v>42</v>
      </c>
      <c r="C73" s="10" t="s">
        <v>91</v>
      </c>
      <c r="D73" s="6" t="s">
        <v>51</v>
      </c>
      <c r="E73" s="10" t="s">
        <v>73</v>
      </c>
      <c r="F73" s="7">
        <f>IF(E73="-",1,IF(G73&gt;0,1,0))</f>
        <v>1</v>
      </c>
      <c r="G73" s="7">
        <v>4</v>
      </c>
      <c r="H73" s="7"/>
      <c r="I73" s="7">
        <v>3</v>
      </c>
      <c r="J73" s="7"/>
      <c r="K73" s="7"/>
      <c r="L73" s="7"/>
      <c r="M73" s="7"/>
      <c r="N73" s="7"/>
      <c r="O73" s="10"/>
      <c r="P73" s="10"/>
      <c r="Q73" s="10"/>
      <c r="R73" s="10"/>
      <c r="S73" s="10"/>
      <c r="T73" s="10"/>
      <c r="U73" s="10"/>
      <c r="V73" s="7"/>
      <c r="W73" s="7"/>
      <c r="X73" s="7"/>
      <c r="Y73" s="7"/>
      <c r="Z73" s="10" t="s">
        <v>314</v>
      </c>
      <c r="AA73" s="10"/>
      <c r="AB73" s="10"/>
      <c r="AC73" s="12" t="s">
        <v>87</v>
      </c>
      <c r="AD73" s="10" t="s">
        <v>315</v>
      </c>
      <c r="AE73" s="10"/>
      <c r="AF73" s="10"/>
      <c r="AG73" s="10"/>
      <c r="AH73" s="11" t="s">
        <v>316</v>
      </c>
    </row>
    <row r="74" spans="1:34" customFormat="1" ht="36">
      <c r="A74" s="5" t="s">
        <v>317</v>
      </c>
      <c r="B74" s="6" t="s">
        <v>126</v>
      </c>
      <c r="C74" s="6" t="s">
        <v>126</v>
      </c>
      <c r="D74" s="6" t="s">
        <v>318</v>
      </c>
      <c r="E74" s="6" t="s">
        <v>36</v>
      </c>
      <c r="F74" s="7">
        <f>IF(E74="-",1,IF(G74&gt;0,1,0))</f>
        <v>1</v>
      </c>
      <c r="G74" s="7">
        <v>0</v>
      </c>
      <c r="H74" s="7"/>
      <c r="I74" s="7"/>
      <c r="J74" s="7"/>
      <c r="K74" s="7"/>
      <c r="L74" s="7"/>
      <c r="M74" s="7"/>
      <c r="N74" s="7"/>
      <c r="O74" s="6"/>
      <c r="P74" s="6"/>
      <c r="Q74" s="6"/>
      <c r="R74" s="6"/>
      <c r="S74" s="6" t="s">
        <v>128</v>
      </c>
      <c r="T74" s="6" t="s">
        <v>129</v>
      </c>
      <c r="U74" s="6" t="s">
        <v>151</v>
      </c>
      <c r="V74" s="7">
        <v>2</v>
      </c>
      <c r="W74" s="7">
        <v>1</v>
      </c>
      <c r="X74" s="7">
        <v>4</v>
      </c>
      <c r="Y74" s="7">
        <v>1</v>
      </c>
      <c r="Z74" s="6"/>
      <c r="AA74" s="6" t="s">
        <v>181</v>
      </c>
      <c r="AB74" s="6"/>
      <c r="AC74" s="6"/>
      <c r="AD74" s="6" t="s">
        <v>319</v>
      </c>
      <c r="AE74" s="6"/>
      <c r="AF74" s="6"/>
      <c r="AG74" s="6"/>
      <c r="AH74" s="8" t="s">
        <v>104</v>
      </c>
    </row>
    <row r="75" spans="1:34" customFormat="1" ht="36">
      <c r="A75" s="5" t="s">
        <v>320</v>
      </c>
      <c r="B75" s="6" t="s">
        <v>126</v>
      </c>
      <c r="C75" s="6" t="s">
        <v>126</v>
      </c>
      <c r="D75" s="6" t="s">
        <v>318</v>
      </c>
      <c r="E75" s="6"/>
      <c r="F75" s="7"/>
      <c r="G75" s="7"/>
      <c r="H75" s="7"/>
      <c r="I75" s="7"/>
      <c r="J75" s="7"/>
      <c r="K75" s="7"/>
      <c r="L75" s="7"/>
      <c r="M75" s="7"/>
      <c r="N75" s="7"/>
      <c r="O75" s="6"/>
      <c r="P75" s="6"/>
      <c r="Q75" s="6"/>
      <c r="R75" s="6"/>
      <c r="S75" s="6" t="s">
        <v>128</v>
      </c>
      <c r="T75" s="6" t="s">
        <v>135</v>
      </c>
      <c r="U75" s="6" t="s">
        <v>151</v>
      </c>
      <c r="V75" s="7">
        <v>2</v>
      </c>
      <c r="W75" s="7">
        <v>2</v>
      </c>
      <c r="X75" s="7">
        <v>4</v>
      </c>
      <c r="Y75" s="7">
        <v>2</v>
      </c>
      <c r="Z75" s="6"/>
      <c r="AA75" s="6" t="s">
        <v>181</v>
      </c>
      <c r="AB75" s="6"/>
      <c r="AC75" s="6"/>
      <c r="AD75" s="6" t="s">
        <v>319</v>
      </c>
      <c r="AE75" s="6"/>
      <c r="AF75" s="6"/>
      <c r="AG75" s="6"/>
      <c r="AH75" s="8" t="s">
        <v>104</v>
      </c>
    </row>
    <row r="76" spans="1:34" customFormat="1" ht="24">
      <c r="A76" s="9" t="s">
        <v>321</v>
      </c>
      <c r="B76" s="6" t="s">
        <v>42</v>
      </c>
      <c r="C76" s="10" t="s">
        <v>58</v>
      </c>
      <c r="D76" s="10" t="s">
        <v>209</v>
      </c>
      <c r="E76" s="10" t="s">
        <v>36</v>
      </c>
      <c r="F76" s="7">
        <f>IF(E76="-",1,IF(G76&gt;0,1,0))</f>
        <v>1</v>
      </c>
      <c r="G76" s="7">
        <v>0</v>
      </c>
      <c r="H76" s="7"/>
      <c r="I76" s="7"/>
      <c r="J76" s="7"/>
      <c r="K76" s="7"/>
      <c r="L76" s="7"/>
      <c r="M76" s="7"/>
      <c r="N76" s="7"/>
      <c r="O76" s="6"/>
      <c r="P76" s="6"/>
      <c r="Q76" s="6"/>
      <c r="R76" s="6"/>
      <c r="S76" s="6"/>
      <c r="T76" s="10"/>
      <c r="U76" s="6"/>
      <c r="V76" s="7"/>
      <c r="W76" s="7"/>
      <c r="X76" s="7"/>
      <c r="Y76" s="7"/>
      <c r="Z76" s="10" t="s">
        <v>322</v>
      </c>
      <c r="AA76" s="10"/>
      <c r="AB76" s="10"/>
      <c r="AC76" s="10"/>
      <c r="AD76" s="10" t="s">
        <v>323</v>
      </c>
      <c r="AE76" s="10" t="s">
        <v>324</v>
      </c>
      <c r="AF76" s="10"/>
      <c r="AG76" s="10"/>
      <c r="AH76" s="11" t="s">
        <v>325</v>
      </c>
    </row>
    <row r="77" spans="1:34" customFormat="1" ht="72">
      <c r="A77" s="5" t="s">
        <v>326</v>
      </c>
      <c r="B77" s="6" t="s">
        <v>42</v>
      </c>
      <c r="C77" s="6" t="s">
        <v>327</v>
      </c>
      <c r="D77" s="6" t="s">
        <v>44</v>
      </c>
      <c r="E77" s="6" t="s">
        <v>73</v>
      </c>
      <c r="F77" s="7">
        <f>IF(E77="-",1,IF(G77&gt;0,1,0))</f>
        <v>0</v>
      </c>
      <c r="G77" s="7">
        <v>0</v>
      </c>
      <c r="H77" s="7"/>
      <c r="I77" s="7"/>
      <c r="J77" s="7"/>
      <c r="K77" s="7"/>
      <c r="L77" s="7"/>
      <c r="M77" s="7">
        <v>6</v>
      </c>
      <c r="N77" s="7"/>
      <c r="O77" s="6"/>
      <c r="P77" s="6"/>
      <c r="Q77" s="6"/>
      <c r="R77" s="6"/>
      <c r="S77" s="6"/>
      <c r="T77" s="6"/>
      <c r="U77" s="6"/>
      <c r="V77" s="7"/>
      <c r="W77" s="7"/>
      <c r="X77" s="7"/>
      <c r="Y77" s="7"/>
      <c r="Z77" s="6" t="s">
        <v>328</v>
      </c>
      <c r="AA77" s="6"/>
      <c r="AB77" s="6"/>
      <c r="AC77" s="6" t="s">
        <v>102</v>
      </c>
      <c r="AD77" s="6" t="s">
        <v>329</v>
      </c>
      <c r="AE77" s="6"/>
      <c r="AF77" s="6"/>
      <c r="AG77" s="6"/>
      <c r="AH77" s="8" t="s">
        <v>330</v>
      </c>
    </row>
    <row r="78" spans="1:34" customFormat="1" ht="36">
      <c r="A78" s="9" t="s">
        <v>331</v>
      </c>
      <c r="B78" s="10" t="s">
        <v>42</v>
      </c>
      <c r="C78" s="10" t="s">
        <v>91</v>
      </c>
      <c r="D78" s="10" t="s">
        <v>78</v>
      </c>
      <c r="E78" s="10" t="s">
        <v>73</v>
      </c>
      <c r="F78" s="7">
        <f>IF(E78="-",1,IF(G78&gt;0,1,0))</f>
        <v>1</v>
      </c>
      <c r="G78" s="7">
        <v>4</v>
      </c>
      <c r="H78" s="7"/>
      <c r="I78" s="7">
        <v>3</v>
      </c>
      <c r="J78" s="7"/>
      <c r="K78" s="7"/>
      <c r="L78" s="7"/>
      <c r="M78" s="7"/>
      <c r="N78" s="7"/>
      <c r="O78" s="10"/>
      <c r="P78" s="10"/>
      <c r="Q78" s="10"/>
      <c r="R78" s="10"/>
      <c r="S78" s="10"/>
      <c r="T78" s="10"/>
      <c r="U78" s="10"/>
      <c r="V78" s="7"/>
      <c r="W78" s="7"/>
      <c r="X78" s="7"/>
      <c r="Y78" s="7"/>
      <c r="Z78" s="10" t="s">
        <v>110</v>
      </c>
      <c r="AA78" s="10"/>
      <c r="AB78" s="10"/>
      <c r="AC78" s="12" t="s">
        <v>102</v>
      </c>
      <c r="AD78" s="10" t="s">
        <v>332</v>
      </c>
      <c r="AE78" s="10"/>
      <c r="AF78" s="10"/>
      <c r="AG78" s="10"/>
      <c r="AH78" s="11" t="s">
        <v>333</v>
      </c>
    </row>
    <row r="79" spans="1:34" customFormat="1" ht="36">
      <c r="A79" s="9" t="s">
        <v>334</v>
      </c>
      <c r="B79" s="6" t="s">
        <v>42</v>
      </c>
      <c r="C79" s="10" t="s">
        <v>58</v>
      </c>
      <c r="D79" s="10" t="s">
        <v>44</v>
      </c>
      <c r="E79" s="10" t="s">
        <v>45</v>
      </c>
      <c r="F79" s="7">
        <f>IF(E79="-",1,IF(G79&gt;0,1,0))</f>
        <v>1</v>
      </c>
      <c r="G79" s="7">
        <v>1</v>
      </c>
      <c r="H79" s="7"/>
      <c r="I79" s="7"/>
      <c r="J79" s="7"/>
      <c r="K79" s="7"/>
      <c r="L79" s="7"/>
      <c r="M79" s="7"/>
      <c r="N79" s="7"/>
      <c r="O79" s="6"/>
      <c r="P79" s="6"/>
      <c r="Q79" s="6"/>
      <c r="R79" s="6"/>
      <c r="S79" s="6"/>
      <c r="T79" s="10"/>
      <c r="U79" s="6"/>
      <c r="V79" s="7"/>
      <c r="W79" s="7"/>
      <c r="X79" s="7"/>
      <c r="Y79" s="7"/>
      <c r="Z79" s="10" t="s">
        <v>139</v>
      </c>
      <c r="AA79" s="10" t="s">
        <v>122</v>
      </c>
      <c r="AB79" s="10"/>
      <c r="AC79" s="10"/>
      <c r="AD79" s="10" t="s">
        <v>335</v>
      </c>
      <c r="AE79" s="10"/>
      <c r="AF79" s="10" t="s">
        <v>336</v>
      </c>
      <c r="AG79" s="10"/>
      <c r="AH79" s="11" t="s">
        <v>124</v>
      </c>
    </row>
    <row r="80" spans="1:34" customFormat="1" ht="48">
      <c r="A80" s="9" t="s">
        <v>337</v>
      </c>
      <c r="B80" s="10" t="s">
        <v>42</v>
      </c>
      <c r="C80" s="10" t="s">
        <v>91</v>
      </c>
      <c r="D80" s="6" t="s">
        <v>51</v>
      </c>
      <c r="E80" s="10" t="s">
        <v>45</v>
      </c>
      <c r="F80" s="7">
        <f>IF(E80="-",1,IF(G80&gt;0,1,0))</f>
        <v>1</v>
      </c>
      <c r="G80" s="7">
        <v>2</v>
      </c>
      <c r="H80" s="7"/>
      <c r="I80" s="7">
        <v>5</v>
      </c>
      <c r="J80" s="7"/>
      <c r="K80" s="7"/>
      <c r="L80" s="7"/>
      <c r="M80" s="7"/>
      <c r="N80" s="7"/>
      <c r="O80" s="10"/>
      <c r="P80" s="10"/>
      <c r="Q80" s="10"/>
      <c r="R80" s="10"/>
      <c r="S80" s="10"/>
      <c r="T80" s="10"/>
      <c r="U80" s="10"/>
      <c r="V80" s="7"/>
      <c r="W80" s="7"/>
      <c r="X80" s="7"/>
      <c r="Y80" s="7"/>
      <c r="Z80" s="10" t="s">
        <v>338</v>
      </c>
      <c r="AA80" s="10"/>
      <c r="AB80" s="10"/>
      <c r="AC80" s="12" t="s">
        <v>46</v>
      </c>
      <c r="AD80" s="10" t="s">
        <v>339</v>
      </c>
      <c r="AE80" s="10"/>
      <c r="AF80" s="10" t="s">
        <v>340</v>
      </c>
      <c r="AG80" s="10"/>
      <c r="AH80" s="11" t="s">
        <v>341</v>
      </c>
    </row>
    <row r="81" spans="1:34" customFormat="1" ht="72">
      <c r="A81" s="5" t="s">
        <v>342</v>
      </c>
      <c r="B81" s="6" t="s">
        <v>126</v>
      </c>
      <c r="C81" s="6" t="s">
        <v>126</v>
      </c>
      <c r="D81" s="6" t="s">
        <v>51</v>
      </c>
      <c r="E81" s="6" t="s">
        <v>66</v>
      </c>
      <c r="F81" s="7">
        <f>IF(E81="-",1,IF(G81&gt;0,1,0))</f>
        <v>1</v>
      </c>
      <c r="G81" s="7">
        <v>1</v>
      </c>
      <c r="H81" s="7"/>
      <c r="I81" s="7"/>
      <c r="J81" s="7"/>
      <c r="K81" s="7"/>
      <c r="L81" s="7"/>
      <c r="M81" s="7"/>
      <c r="N81" s="7"/>
      <c r="O81" s="6"/>
      <c r="P81" s="6"/>
      <c r="Q81" s="6"/>
      <c r="R81" s="6"/>
      <c r="S81" s="6" t="s">
        <v>128</v>
      </c>
      <c r="T81" s="6" t="s">
        <v>150</v>
      </c>
      <c r="U81" s="6" t="s">
        <v>151</v>
      </c>
      <c r="V81" s="7">
        <v>2</v>
      </c>
      <c r="W81" s="7">
        <v>3</v>
      </c>
      <c r="X81" s="7">
        <v>1</v>
      </c>
      <c r="Y81" s="7">
        <v>3</v>
      </c>
      <c r="Z81" s="6"/>
      <c r="AA81" s="6" t="s">
        <v>343</v>
      </c>
      <c r="AB81" s="6"/>
      <c r="AC81" s="6"/>
      <c r="AD81" s="6" t="s">
        <v>344</v>
      </c>
      <c r="AE81" s="6" t="s">
        <v>345</v>
      </c>
      <c r="AF81" s="6" t="s">
        <v>346</v>
      </c>
      <c r="AG81" s="6"/>
      <c r="AH81" s="8" t="s">
        <v>94</v>
      </c>
    </row>
    <row r="82" spans="1:34" customFormat="1" ht="60">
      <c r="A82" s="5" t="s">
        <v>347</v>
      </c>
      <c r="B82" s="6" t="s">
        <v>42</v>
      </c>
      <c r="C82" s="6" t="s">
        <v>65</v>
      </c>
      <c r="D82" s="6" t="s">
        <v>51</v>
      </c>
      <c r="E82" s="6" t="s">
        <v>73</v>
      </c>
      <c r="F82" s="7">
        <f>IF(E82="-",1,IF(G82&gt;0,1,0))</f>
        <v>1</v>
      </c>
      <c r="G82" s="7">
        <v>4</v>
      </c>
      <c r="H82" s="7"/>
      <c r="I82" s="7">
        <v>2</v>
      </c>
      <c r="J82" s="7"/>
      <c r="K82" s="7"/>
      <c r="L82" s="7"/>
      <c r="M82" s="7"/>
      <c r="N82" s="7"/>
      <c r="O82" s="6"/>
      <c r="P82" s="6"/>
      <c r="Q82" s="6"/>
      <c r="R82" s="6"/>
      <c r="S82" s="6"/>
      <c r="T82" s="6"/>
      <c r="U82" s="6"/>
      <c r="V82" s="7"/>
      <c r="W82" s="7"/>
      <c r="X82" s="7"/>
      <c r="Y82" s="7"/>
      <c r="Z82" s="6"/>
      <c r="AA82" s="6" t="s">
        <v>348</v>
      </c>
      <c r="AB82" s="6"/>
      <c r="AC82" s="6"/>
      <c r="AD82" s="6" t="s">
        <v>349</v>
      </c>
      <c r="AE82" s="6"/>
      <c r="AF82" s="6" t="s">
        <v>350</v>
      </c>
      <c r="AG82" s="15" t="s">
        <v>351</v>
      </c>
      <c r="AH82" s="8" t="s">
        <v>293</v>
      </c>
    </row>
    <row r="83" spans="1:34" customFormat="1" ht="48">
      <c r="A83" s="9" t="s">
        <v>352</v>
      </c>
      <c r="B83" s="10" t="s">
        <v>42</v>
      </c>
      <c r="C83" s="10" t="s">
        <v>91</v>
      </c>
      <c r="D83" s="10" t="s">
        <v>127</v>
      </c>
      <c r="E83" s="10" t="s">
        <v>66</v>
      </c>
      <c r="F83" s="7">
        <f>IF(E83="-",1,IF(G83&gt;0,1,0))</f>
        <v>1</v>
      </c>
      <c r="G83" s="7">
        <v>3</v>
      </c>
      <c r="H83" s="7"/>
      <c r="I83" s="7">
        <v>5</v>
      </c>
      <c r="J83" s="7"/>
      <c r="K83" s="7"/>
      <c r="L83" s="7"/>
      <c r="M83" s="7"/>
      <c r="N83" s="7"/>
      <c r="O83" s="10"/>
      <c r="P83" s="10"/>
      <c r="Q83" s="10"/>
      <c r="R83" s="10"/>
      <c r="S83" s="10"/>
      <c r="T83" s="10"/>
      <c r="U83" s="10"/>
      <c r="V83" s="7"/>
      <c r="W83" s="7"/>
      <c r="X83" s="7"/>
      <c r="Y83" s="7"/>
      <c r="Z83" s="10" t="s">
        <v>110</v>
      </c>
      <c r="AA83" s="10"/>
      <c r="AB83" s="10"/>
      <c r="AC83" s="12" t="s">
        <v>46</v>
      </c>
      <c r="AD83" s="10" t="s">
        <v>353</v>
      </c>
      <c r="AE83" s="10"/>
      <c r="AF83" s="10" t="s">
        <v>354</v>
      </c>
      <c r="AG83" s="10"/>
      <c r="AH83" s="11" t="s">
        <v>355</v>
      </c>
    </row>
    <row r="84" spans="1:34" customFormat="1" ht="48">
      <c r="A84" s="9" t="s">
        <v>356</v>
      </c>
      <c r="B84" s="10" t="s">
        <v>42</v>
      </c>
      <c r="C84" s="10" t="s">
        <v>91</v>
      </c>
      <c r="D84" s="10" t="s">
        <v>78</v>
      </c>
      <c r="E84" s="10" t="s">
        <v>73</v>
      </c>
      <c r="F84" s="7">
        <f>IF(E84="-",1,IF(G84&gt;0,1,0))</f>
        <v>1</v>
      </c>
      <c r="G84" s="7">
        <v>3</v>
      </c>
      <c r="H84" s="7"/>
      <c r="I84" s="7">
        <v>5</v>
      </c>
      <c r="J84" s="7"/>
      <c r="K84" s="7"/>
      <c r="L84" s="7"/>
      <c r="M84" s="7"/>
      <c r="N84" s="7"/>
      <c r="O84" s="10"/>
      <c r="P84" s="10"/>
      <c r="Q84" s="10"/>
      <c r="R84" s="10"/>
      <c r="S84" s="10"/>
      <c r="T84" s="10"/>
      <c r="U84" s="10"/>
      <c r="V84" s="7"/>
      <c r="W84" s="7"/>
      <c r="X84" s="7"/>
      <c r="Y84" s="7"/>
      <c r="Z84" s="10" t="s">
        <v>110</v>
      </c>
      <c r="AA84" s="10"/>
      <c r="AB84" s="10"/>
      <c r="AC84" s="12" t="s">
        <v>87</v>
      </c>
      <c r="AD84" s="10" t="s">
        <v>357</v>
      </c>
      <c r="AE84" s="10"/>
      <c r="AF84" s="10" t="s">
        <v>358</v>
      </c>
      <c r="AG84" s="10"/>
      <c r="AH84" s="11" t="s">
        <v>359</v>
      </c>
    </row>
    <row r="85" spans="1:34" customFormat="1" ht="36">
      <c r="A85" s="5" t="s">
        <v>360</v>
      </c>
      <c r="B85" s="6" t="s">
        <v>42</v>
      </c>
      <c r="C85" s="6" t="s">
        <v>96</v>
      </c>
      <c r="D85" s="6" t="s">
        <v>262</v>
      </c>
      <c r="E85" s="6" t="s">
        <v>36</v>
      </c>
      <c r="F85" s="7">
        <f>IF(E85="-",1,IF(G85&gt;0,1,0))</f>
        <v>1</v>
      </c>
      <c r="G85" s="7">
        <v>0</v>
      </c>
      <c r="H85" s="7"/>
      <c r="I85" s="7"/>
      <c r="J85" s="7"/>
      <c r="K85" s="7"/>
      <c r="L85" s="7"/>
      <c r="M85" s="7"/>
      <c r="N85" s="7"/>
      <c r="O85" s="6"/>
      <c r="P85" s="6"/>
      <c r="Q85" s="6"/>
      <c r="R85" s="6"/>
      <c r="S85" s="6"/>
      <c r="T85" s="6"/>
      <c r="U85" s="6"/>
      <c r="V85" s="7">
        <v>6</v>
      </c>
      <c r="W85" s="7">
        <v>5</v>
      </c>
      <c r="X85" s="7">
        <v>5</v>
      </c>
      <c r="Y85" s="7">
        <v>7</v>
      </c>
      <c r="Z85" s="6"/>
      <c r="AA85" s="6" t="s">
        <v>361</v>
      </c>
      <c r="AB85" s="6"/>
      <c r="AC85" s="6"/>
      <c r="AD85" s="6" t="s">
        <v>362</v>
      </c>
      <c r="AE85" s="6"/>
      <c r="AF85" s="6"/>
      <c r="AG85" s="6"/>
      <c r="AH85" s="8" t="s">
        <v>214</v>
      </c>
    </row>
    <row r="86" spans="1:34" customFormat="1" ht="24">
      <c r="A86" s="5" t="s">
        <v>363</v>
      </c>
      <c r="B86" s="6" t="s">
        <v>42</v>
      </c>
      <c r="C86" s="6" t="s">
        <v>65</v>
      </c>
      <c r="D86" s="6" t="s">
        <v>78</v>
      </c>
      <c r="E86" s="6" t="s">
        <v>45</v>
      </c>
      <c r="F86" s="7">
        <f>IF(E86="-",1,IF(G86&gt;0,1,0))</f>
        <v>1</v>
      </c>
      <c r="G86" s="7">
        <v>1</v>
      </c>
      <c r="H86" s="7"/>
      <c r="I86" s="7">
        <v>4</v>
      </c>
      <c r="J86" s="7"/>
      <c r="K86" s="7"/>
      <c r="L86" s="7"/>
      <c r="M86" s="7"/>
      <c r="N86" s="7"/>
      <c r="O86" s="6"/>
      <c r="P86" s="6"/>
      <c r="Q86" s="6"/>
      <c r="R86" s="6"/>
      <c r="S86" s="6"/>
      <c r="T86" s="6"/>
      <c r="U86" s="6"/>
      <c r="V86" s="7"/>
      <c r="W86" s="7"/>
      <c r="X86" s="7"/>
      <c r="Y86" s="7"/>
      <c r="Z86" s="6"/>
      <c r="AA86" s="6" t="s">
        <v>364</v>
      </c>
      <c r="AB86" s="6"/>
      <c r="AC86" s="6"/>
      <c r="AD86" s="6" t="s">
        <v>365</v>
      </c>
      <c r="AE86" s="6"/>
      <c r="AF86" s="6"/>
      <c r="AG86" s="6"/>
      <c r="AH86" s="8" t="s">
        <v>293</v>
      </c>
    </row>
    <row r="87" spans="1:34" customFormat="1" ht="36">
      <c r="A87" s="5" t="s">
        <v>366</v>
      </c>
      <c r="B87" s="6" t="s">
        <v>42</v>
      </c>
      <c r="C87" s="6" t="s">
        <v>327</v>
      </c>
      <c r="D87" s="6" t="s">
        <v>160</v>
      </c>
      <c r="E87" s="6" t="s">
        <v>45</v>
      </c>
      <c r="F87" s="7">
        <f>IF(E87="-",1,IF(G87&gt;0,1,0))</f>
        <v>1</v>
      </c>
      <c r="G87" s="7">
        <v>2</v>
      </c>
      <c r="H87" s="7"/>
      <c r="I87" s="7"/>
      <c r="J87" s="7"/>
      <c r="K87" s="7"/>
      <c r="L87" s="7"/>
      <c r="M87" s="7">
        <v>8</v>
      </c>
      <c r="N87" s="7"/>
      <c r="O87" s="6"/>
      <c r="P87" s="6"/>
      <c r="Q87" s="6"/>
      <c r="R87" s="6"/>
      <c r="S87" s="6"/>
      <c r="T87" s="6"/>
      <c r="U87" s="6"/>
      <c r="V87" s="7"/>
      <c r="W87" s="7"/>
      <c r="X87" s="7"/>
      <c r="Y87" s="7"/>
      <c r="Z87" s="6"/>
      <c r="AA87" s="6"/>
      <c r="AB87" s="6"/>
      <c r="AC87" s="6" t="s">
        <v>46</v>
      </c>
      <c r="AD87" s="6" t="s">
        <v>367</v>
      </c>
      <c r="AE87" s="6"/>
      <c r="AF87" s="6"/>
      <c r="AG87" s="6"/>
      <c r="AH87" s="8" t="s">
        <v>183</v>
      </c>
    </row>
    <row r="88" spans="1:34" customFormat="1" ht="48">
      <c r="A88" s="5" t="s">
        <v>368</v>
      </c>
      <c r="B88" s="6" t="s">
        <v>42</v>
      </c>
      <c r="C88" s="6" t="s">
        <v>159</v>
      </c>
      <c r="D88" s="6" t="s">
        <v>318</v>
      </c>
      <c r="E88" s="6" t="s">
        <v>36</v>
      </c>
      <c r="F88" s="7">
        <f>IF(E88="-",1,IF(G88&gt;0,1,0))</f>
        <v>1</v>
      </c>
      <c r="G88" s="7">
        <v>0</v>
      </c>
      <c r="H88" s="7"/>
      <c r="I88" s="7"/>
      <c r="J88" s="7"/>
      <c r="K88" s="7"/>
      <c r="L88" s="7">
        <v>4</v>
      </c>
      <c r="M88" s="7"/>
      <c r="N88" s="7"/>
      <c r="O88" s="6"/>
      <c r="P88" s="6"/>
      <c r="Q88" s="6"/>
      <c r="R88" s="6"/>
      <c r="S88" s="6"/>
      <c r="T88" s="6"/>
      <c r="U88" s="6"/>
      <c r="V88" s="7"/>
      <c r="W88" s="7"/>
      <c r="X88" s="7"/>
      <c r="Y88" s="7"/>
      <c r="Z88" s="6"/>
      <c r="AA88" s="6" t="s">
        <v>122</v>
      </c>
      <c r="AB88" s="6"/>
      <c r="AC88" s="14" t="s">
        <v>369</v>
      </c>
      <c r="AD88" s="6" t="s">
        <v>370</v>
      </c>
      <c r="AE88" s="6"/>
      <c r="AF88" s="6"/>
      <c r="AG88" s="6"/>
      <c r="AH88" s="8" t="s">
        <v>371</v>
      </c>
    </row>
    <row r="89" spans="1:34" customFormat="1" ht="48">
      <c r="A89" s="5" t="s">
        <v>372</v>
      </c>
      <c r="B89" s="6" t="s">
        <v>126</v>
      </c>
      <c r="C89" s="6" t="s">
        <v>126</v>
      </c>
      <c r="D89" s="6" t="s">
        <v>127</v>
      </c>
      <c r="E89" s="6" t="s">
        <v>45</v>
      </c>
      <c r="F89" s="7">
        <f>IF(E89="-",1,IF(G89&gt;0,1,0))</f>
        <v>1</v>
      </c>
      <c r="G89" s="7">
        <v>1</v>
      </c>
      <c r="H89" s="7"/>
      <c r="I89" s="7"/>
      <c r="J89" s="7"/>
      <c r="K89" s="7"/>
      <c r="L89" s="7"/>
      <c r="M89" s="7"/>
      <c r="N89" s="7"/>
      <c r="O89" s="6"/>
      <c r="P89" s="6"/>
      <c r="Q89" s="6"/>
      <c r="R89" s="6"/>
      <c r="S89" s="6" t="s">
        <v>169</v>
      </c>
      <c r="T89" s="6" t="s">
        <v>129</v>
      </c>
      <c r="U89" s="6" t="s">
        <v>151</v>
      </c>
      <c r="V89" s="7">
        <v>9</v>
      </c>
      <c r="W89" s="7">
        <v>3</v>
      </c>
      <c r="X89" s="7">
        <v>4</v>
      </c>
      <c r="Y89" s="7">
        <v>5</v>
      </c>
      <c r="Z89" s="6"/>
      <c r="AA89" s="6" t="s">
        <v>373</v>
      </c>
      <c r="AB89" s="6"/>
      <c r="AC89" s="6"/>
      <c r="AD89" s="6" t="s">
        <v>374</v>
      </c>
      <c r="AE89" s="6"/>
      <c r="AF89" s="6" t="s">
        <v>375</v>
      </c>
      <c r="AG89" s="6"/>
      <c r="AH89" s="8" t="s">
        <v>124</v>
      </c>
    </row>
    <row r="90" spans="1:34" customFormat="1" ht="36">
      <c r="A90" s="5" t="s">
        <v>376</v>
      </c>
      <c r="B90" s="6" t="s">
        <v>33</v>
      </c>
      <c r="C90" s="6" t="s">
        <v>268</v>
      </c>
      <c r="D90" s="6" t="s">
        <v>127</v>
      </c>
      <c r="E90" s="6" t="s">
        <v>45</v>
      </c>
      <c r="F90" s="7">
        <f>IF(E90="-",1,IF(G90&gt;0,1,0))</f>
        <v>1</v>
      </c>
      <c r="G90" s="7">
        <v>1</v>
      </c>
      <c r="H90" s="7" t="s">
        <v>36</v>
      </c>
      <c r="I90" s="7" t="s">
        <v>36</v>
      </c>
      <c r="J90" s="7" t="s">
        <v>36</v>
      </c>
      <c r="K90" s="7"/>
      <c r="L90" s="7"/>
      <c r="M90" s="7"/>
      <c r="N90" s="7"/>
      <c r="O90" s="6"/>
      <c r="P90" s="6"/>
      <c r="Q90" s="6"/>
      <c r="R90" s="6"/>
      <c r="S90" s="6"/>
      <c r="T90" s="6"/>
      <c r="U90" s="6"/>
      <c r="V90" s="7"/>
      <c r="W90" s="7"/>
      <c r="X90" s="7"/>
      <c r="Y90" s="7"/>
      <c r="Z90" s="6"/>
      <c r="AA90" s="6" t="s">
        <v>377</v>
      </c>
      <c r="AB90" s="6"/>
      <c r="AC90" s="6"/>
      <c r="AD90" s="6" t="s">
        <v>378</v>
      </c>
      <c r="AE90" s="6"/>
      <c r="AF90" s="6" t="s">
        <v>379</v>
      </c>
      <c r="AG90" s="6"/>
      <c r="AH90" s="8" t="s">
        <v>48</v>
      </c>
    </row>
    <row r="91" spans="1:34" customFormat="1" ht="36">
      <c r="A91" s="5" t="s">
        <v>380</v>
      </c>
      <c r="B91" s="6" t="s">
        <v>42</v>
      </c>
      <c r="C91" s="6" t="s">
        <v>381</v>
      </c>
      <c r="D91" s="6" t="s">
        <v>127</v>
      </c>
      <c r="E91" s="6" t="s">
        <v>45</v>
      </c>
      <c r="F91" s="7">
        <f>IF(E91="-",1,IF(G91&gt;0,1,0))</f>
        <v>1</v>
      </c>
      <c r="G91" s="7">
        <v>1</v>
      </c>
      <c r="H91" s="7"/>
      <c r="I91" s="7"/>
      <c r="J91" s="7"/>
      <c r="K91" s="7"/>
      <c r="L91" s="7"/>
      <c r="M91" s="7"/>
      <c r="N91" s="7">
        <v>10</v>
      </c>
      <c r="O91" s="6" t="s">
        <v>382</v>
      </c>
      <c r="P91" s="6">
        <v>10</v>
      </c>
      <c r="Q91" s="6" t="s">
        <v>383</v>
      </c>
      <c r="R91" s="6">
        <v>20</v>
      </c>
      <c r="S91" s="6"/>
      <c r="T91" s="6"/>
      <c r="U91" s="6"/>
      <c r="V91" s="7"/>
      <c r="W91" s="7"/>
      <c r="X91" s="7"/>
      <c r="Y91" s="7"/>
      <c r="Z91" s="6"/>
      <c r="AA91" s="6" t="s">
        <v>122</v>
      </c>
      <c r="AB91" s="6"/>
      <c r="AC91" s="6"/>
      <c r="AD91" s="6" t="s">
        <v>384</v>
      </c>
      <c r="AE91" s="6" t="s">
        <v>385</v>
      </c>
      <c r="AF91" s="6"/>
      <c r="AG91" s="6"/>
      <c r="AH91" s="8" t="s">
        <v>386</v>
      </c>
    </row>
    <row r="92" spans="1:34" customFormat="1" ht="24">
      <c r="A92" s="5" t="s">
        <v>387</v>
      </c>
      <c r="B92" s="6" t="s">
        <v>42</v>
      </c>
      <c r="C92" s="6" t="s">
        <v>381</v>
      </c>
      <c r="D92" s="6" t="s">
        <v>127</v>
      </c>
      <c r="E92" s="6" t="s">
        <v>73</v>
      </c>
      <c r="F92" s="7">
        <f>IF(E92="-",1,IF(G92&gt;0,1,0))</f>
        <v>1</v>
      </c>
      <c r="G92" s="7">
        <v>1</v>
      </c>
      <c r="H92" s="7"/>
      <c r="I92" s="7"/>
      <c r="J92" s="7"/>
      <c r="K92" s="7"/>
      <c r="L92" s="7"/>
      <c r="M92" s="7"/>
      <c r="N92" s="7">
        <v>4</v>
      </c>
      <c r="O92" s="6" t="s">
        <v>388</v>
      </c>
      <c r="P92" s="6">
        <v>15</v>
      </c>
      <c r="Q92" s="6" t="s">
        <v>389</v>
      </c>
      <c r="R92" s="6">
        <v>15</v>
      </c>
      <c r="S92" s="6"/>
      <c r="T92" s="6"/>
      <c r="U92" s="6"/>
      <c r="V92" s="7"/>
      <c r="W92" s="7"/>
      <c r="X92" s="7"/>
      <c r="Y92" s="7"/>
      <c r="Z92" s="6"/>
      <c r="AA92" s="6"/>
      <c r="AB92" s="6"/>
      <c r="AC92" s="6"/>
      <c r="AD92" s="6" t="s">
        <v>390</v>
      </c>
      <c r="AE92" s="6" t="s">
        <v>391</v>
      </c>
      <c r="AF92" s="6"/>
      <c r="AG92" s="6"/>
      <c r="AH92" s="8" t="s">
        <v>120</v>
      </c>
    </row>
    <row r="93" spans="1:34" customFormat="1" ht="36">
      <c r="A93" s="5" t="s">
        <v>392</v>
      </c>
      <c r="B93" s="6" t="s">
        <v>42</v>
      </c>
      <c r="C93" s="6" t="s">
        <v>393</v>
      </c>
      <c r="D93" s="6" t="s">
        <v>78</v>
      </c>
      <c r="E93" s="6" t="s">
        <v>73</v>
      </c>
      <c r="F93" s="7">
        <f>IF(E93="-",1,IF(G93&gt;0,1,0))</f>
        <v>1</v>
      </c>
      <c r="G93" s="7">
        <v>4</v>
      </c>
      <c r="H93" s="7"/>
      <c r="I93" s="7"/>
      <c r="J93" s="7"/>
      <c r="K93" s="7"/>
      <c r="L93" s="7"/>
      <c r="M93" s="7"/>
      <c r="N93" s="7"/>
      <c r="O93" s="6"/>
      <c r="P93" s="6"/>
      <c r="Q93" s="6"/>
      <c r="R93" s="6"/>
      <c r="S93" s="6"/>
      <c r="T93" s="6"/>
      <c r="U93" s="6"/>
      <c r="V93" s="7"/>
      <c r="W93" s="7"/>
      <c r="X93" s="7"/>
      <c r="Y93" s="7"/>
      <c r="Z93" s="6" t="s">
        <v>126</v>
      </c>
      <c r="AA93" s="6"/>
      <c r="AB93" s="6"/>
      <c r="AC93" s="14" t="s">
        <v>46</v>
      </c>
      <c r="AD93" s="6" t="s">
        <v>394</v>
      </c>
      <c r="AE93" s="6"/>
      <c r="AF93" s="6"/>
      <c r="AG93" s="6"/>
      <c r="AH93" s="8" t="s">
        <v>48</v>
      </c>
    </row>
    <row r="94" spans="1:34" customFormat="1" ht="24">
      <c r="A94" s="9" t="s">
        <v>395</v>
      </c>
      <c r="B94" s="10" t="s">
        <v>42</v>
      </c>
      <c r="C94" s="10" t="s">
        <v>91</v>
      </c>
      <c r="D94" s="6" t="s">
        <v>51</v>
      </c>
      <c r="E94" s="10" t="s">
        <v>66</v>
      </c>
      <c r="F94" s="7">
        <f>IF(E94="-",1,IF(G94&gt;0,1,0))</f>
        <v>1</v>
      </c>
      <c r="G94" s="7">
        <v>4</v>
      </c>
      <c r="H94" s="7"/>
      <c r="I94" s="7">
        <v>4</v>
      </c>
      <c r="J94" s="7"/>
      <c r="K94" s="7"/>
      <c r="L94" s="7"/>
      <c r="M94" s="7"/>
      <c r="N94" s="7"/>
      <c r="O94" s="10"/>
      <c r="P94" s="10"/>
      <c r="Q94" s="10"/>
      <c r="R94" s="10"/>
      <c r="S94" s="10"/>
      <c r="T94" s="10"/>
      <c r="U94" s="10"/>
      <c r="V94" s="7"/>
      <c r="W94" s="7"/>
      <c r="X94" s="7"/>
      <c r="Y94" s="7"/>
      <c r="Z94" s="10" t="s">
        <v>396</v>
      </c>
      <c r="AA94" s="10"/>
      <c r="AB94" s="10"/>
      <c r="AC94" s="12" t="s">
        <v>102</v>
      </c>
      <c r="AD94" s="10" t="s">
        <v>397</v>
      </c>
      <c r="AE94" s="10"/>
      <c r="AF94" s="10"/>
      <c r="AG94" s="10"/>
      <c r="AH94" s="11" t="s">
        <v>398</v>
      </c>
    </row>
    <row r="95" spans="1:34" customFormat="1" ht="36">
      <c r="A95" s="9" t="s">
        <v>399</v>
      </c>
      <c r="B95" s="6" t="s">
        <v>42</v>
      </c>
      <c r="C95" s="10" t="s">
        <v>58</v>
      </c>
      <c r="D95" s="10" t="s">
        <v>44</v>
      </c>
      <c r="E95" s="10" t="s">
        <v>73</v>
      </c>
      <c r="F95" s="7">
        <f>IF(E95="-",1,IF(G95&gt;0,1,0))</f>
        <v>1</v>
      </c>
      <c r="G95" s="7">
        <v>1</v>
      </c>
      <c r="H95" s="7"/>
      <c r="I95" s="7"/>
      <c r="J95" s="7"/>
      <c r="K95" s="7"/>
      <c r="L95" s="7"/>
      <c r="M95" s="7"/>
      <c r="N95" s="7"/>
      <c r="O95" s="6"/>
      <c r="P95" s="6"/>
      <c r="Q95" s="6"/>
      <c r="R95" s="6"/>
      <c r="S95" s="6"/>
      <c r="T95" s="10"/>
      <c r="U95" s="6"/>
      <c r="V95" s="7"/>
      <c r="W95" s="7"/>
      <c r="X95" s="7"/>
      <c r="Y95" s="7"/>
      <c r="Z95" s="10" t="s">
        <v>161</v>
      </c>
      <c r="AA95" s="10"/>
      <c r="AB95" s="10"/>
      <c r="AC95" s="10"/>
      <c r="AD95" s="10" t="s">
        <v>400</v>
      </c>
      <c r="AE95" s="10"/>
      <c r="AF95" s="10" t="s">
        <v>401</v>
      </c>
      <c r="AG95" s="10"/>
      <c r="AH95" s="11" t="s">
        <v>402</v>
      </c>
    </row>
    <row r="96" spans="1:34" customFormat="1" ht="24">
      <c r="A96" s="5" t="s">
        <v>403</v>
      </c>
      <c r="B96" s="6" t="s">
        <v>42</v>
      </c>
      <c r="C96" s="6" t="s">
        <v>77</v>
      </c>
      <c r="D96" s="6" t="s">
        <v>44</v>
      </c>
      <c r="E96" s="6" t="s">
        <v>66</v>
      </c>
      <c r="F96" s="7">
        <f>IF(E96="-",1,IF(G96&gt;0,1,0))</f>
        <v>1</v>
      </c>
      <c r="G96" s="7">
        <v>1</v>
      </c>
      <c r="H96" s="7"/>
      <c r="I96" s="7"/>
      <c r="J96" s="7"/>
      <c r="K96" s="7"/>
      <c r="L96" s="7"/>
      <c r="M96" s="7"/>
      <c r="N96" s="7"/>
      <c r="O96" s="6"/>
      <c r="P96" s="6"/>
      <c r="Q96" s="6"/>
      <c r="R96" s="6"/>
      <c r="S96" s="6"/>
      <c r="T96" s="6"/>
      <c r="U96" s="6"/>
      <c r="V96" s="7">
        <v>4</v>
      </c>
      <c r="W96" s="7">
        <v>5</v>
      </c>
      <c r="X96" s="7">
        <v>4</v>
      </c>
      <c r="Y96" s="7">
        <v>5</v>
      </c>
      <c r="Z96" s="6"/>
      <c r="AA96" s="6" t="s">
        <v>206</v>
      </c>
      <c r="AB96" s="6"/>
      <c r="AC96" s="6"/>
      <c r="AD96" s="6" t="s">
        <v>404</v>
      </c>
      <c r="AE96" s="6"/>
      <c r="AF96" s="6"/>
      <c r="AG96" s="6"/>
      <c r="AH96" s="8" t="s">
        <v>398</v>
      </c>
    </row>
    <row r="97" spans="1:34" customFormat="1" ht="48">
      <c r="A97" s="5" t="s">
        <v>405</v>
      </c>
      <c r="B97" s="6" t="s">
        <v>42</v>
      </c>
      <c r="C97" s="6" t="s">
        <v>43</v>
      </c>
      <c r="D97" s="6" t="s">
        <v>44</v>
      </c>
      <c r="E97" s="6" t="s">
        <v>73</v>
      </c>
      <c r="F97" s="7">
        <f>IF(E97="-",1,IF(G97&gt;0,1,0))</f>
        <v>0</v>
      </c>
      <c r="G97" s="7">
        <v>0</v>
      </c>
      <c r="H97" s="7"/>
      <c r="I97" s="7"/>
      <c r="J97" s="7"/>
      <c r="K97" s="7"/>
      <c r="L97" s="7"/>
      <c r="M97" s="7"/>
      <c r="N97" s="7"/>
      <c r="O97" s="6"/>
      <c r="P97" s="6"/>
      <c r="Q97" s="6"/>
      <c r="R97" s="6"/>
      <c r="S97" s="6"/>
      <c r="T97" s="6"/>
      <c r="U97" s="6"/>
      <c r="V97" s="7"/>
      <c r="W97" s="7"/>
      <c r="X97" s="7"/>
      <c r="Y97" s="7"/>
      <c r="Z97" s="6" t="s">
        <v>406</v>
      </c>
      <c r="AA97" s="6" t="s">
        <v>407</v>
      </c>
      <c r="AB97" s="6"/>
      <c r="AC97" s="6" t="s">
        <v>87</v>
      </c>
      <c r="AD97" s="6" t="s">
        <v>408</v>
      </c>
      <c r="AE97" s="6"/>
      <c r="AF97" s="6"/>
      <c r="AG97" s="6"/>
      <c r="AH97" s="8" t="s">
        <v>409</v>
      </c>
    </row>
    <row r="98" spans="1:34" customFormat="1" ht="36">
      <c r="A98" s="9" t="s">
        <v>410</v>
      </c>
      <c r="B98" s="10" t="s">
        <v>42</v>
      </c>
      <c r="C98" s="10" t="s">
        <v>91</v>
      </c>
      <c r="D98" s="6" t="s">
        <v>51</v>
      </c>
      <c r="E98" s="10" t="s">
        <v>73</v>
      </c>
      <c r="F98" s="7">
        <f>IF(E98="-",1,IF(G98&gt;0,1,0))</f>
        <v>1</v>
      </c>
      <c r="G98" s="7">
        <v>3</v>
      </c>
      <c r="H98" s="7"/>
      <c r="I98" s="7">
        <v>3</v>
      </c>
      <c r="J98" s="7"/>
      <c r="K98" s="7"/>
      <c r="L98" s="7"/>
      <c r="M98" s="7"/>
      <c r="N98" s="7"/>
      <c r="O98" s="10"/>
      <c r="P98" s="10"/>
      <c r="Q98" s="10"/>
      <c r="R98" s="10"/>
      <c r="S98" s="10"/>
      <c r="T98" s="10"/>
      <c r="U98" s="10"/>
      <c r="V98" s="7"/>
      <c r="W98" s="7"/>
      <c r="X98" s="7"/>
      <c r="Y98" s="7"/>
      <c r="Z98" s="10" t="s">
        <v>411</v>
      </c>
      <c r="AA98" s="10"/>
      <c r="AB98" s="10"/>
      <c r="AC98" s="12" t="s">
        <v>102</v>
      </c>
      <c r="AD98" s="10" t="s">
        <v>412</v>
      </c>
      <c r="AE98" s="10"/>
      <c r="AF98" s="10"/>
      <c r="AG98" s="10"/>
      <c r="AH98" s="11" t="s">
        <v>413</v>
      </c>
    </row>
    <row r="99" spans="1:34" customFormat="1" ht="36">
      <c r="A99" s="5" t="s">
        <v>414</v>
      </c>
      <c r="B99" s="6" t="s">
        <v>42</v>
      </c>
      <c r="C99" s="6" t="s">
        <v>43</v>
      </c>
      <c r="D99" s="6" t="s">
        <v>78</v>
      </c>
      <c r="E99" s="6" t="s">
        <v>73</v>
      </c>
      <c r="F99" s="7">
        <f>IF(E99="-",1,IF(G99&gt;0,1,0))</f>
        <v>1</v>
      </c>
      <c r="G99" s="7">
        <v>4</v>
      </c>
      <c r="H99" s="7"/>
      <c r="I99" s="7"/>
      <c r="J99" s="7"/>
      <c r="K99" s="7"/>
      <c r="L99" s="7"/>
      <c r="M99" s="7"/>
      <c r="N99" s="7"/>
      <c r="O99" s="6"/>
      <c r="P99" s="6"/>
      <c r="Q99" s="6"/>
      <c r="R99" s="6"/>
      <c r="S99" s="6"/>
      <c r="T99" s="6"/>
      <c r="U99" s="6"/>
      <c r="V99" s="7"/>
      <c r="W99" s="7"/>
      <c r="X99" s="7"/>
      <c r="Y99" s="7"/>
      <c r="Z99" s="6" t="s">
        <v>156</v>
      </c>
      <c r="AA99" s="6" t="s">
        <v>415</v>
      </c>
      <c r="AB99" s="6"/>
      <c r="AC99" s="6" t="s">
        <v>145</v>
      </c>
      <c r="AD99" s="6" t="s">
        <v>416</v>
      </c>
      <c r="AE99" s="6"/>
      <c r="AF99" s="6"/>
      <c r="AG99" s="6"/>
      <c r="AH99" s="8" t="s">
        <v>409</v>
      </c>
    </row>
    <row r="100" spans="1:34" customFormat="1" ht="24">
      <c r="A100" s="5" t="s">
        <v>417</v>
      </c>
      <c r="B100" s="6" t="s">
        <v>42</v>
      </c>
      <c r="C100" s="6" t="s">
        <v>77</v>
      </c>
      <c r="D100" s="6" t="s">
        <v>78</v>
      </c>
      <c r="E100" s="6" t="s">
        <v>66</v>
      </c>
      <c r="F100" s="7">
        <f>IF(E100="-",1,IF(G100&gt;0,1,0))</f>
        <v>1</v>
      </c>
      <c r="G100" s="7">
        <v>4</v>
      </c>
      <c r="H100" s="7"/>
      <c r="I100" s="7"/>
      <c r="J100" s="7"/>
      <c r="K100" s="7"/>
      <c r="L100" s="7"/>
      <c r="M100" s="7"/>
      <c r="N100" s="7"/>
      <c r="O100" s="6"/>
      <c r="P100" s="6"/>
      <c r="Q100" s="6"/>
      <c r="R100" s="6"/>
      <c r="S100" s="6"/>
      <c r="T100" s="6"/>
      <c r="U100" s="6"/>
      <c r="V100" s="7">
        <v>3</v>
      </c>
      <c r="W100" s="7">
        <v>3</v>
      </c>
      <c r="X100" s="7">
        <v>0</v>
      </c>
      <c r="Y100" s="7">
        <v>2</v>
      </c>
      <c r="Z100" s="6"/>
      <c r="AA100" s="6" t="s">
        <v>418</v>
      </c>
      <c r="AB100" s="6"/>
      <c r="AC100" s="6"/>
      <c r="AD100" s="6" t="s">
        <v>419</v>
      </c>
      <c r="AE100" s="6"/>
      <c r="AF100" s="6"/>
      <c r="AG100" s="6"/>
      <c r="AH100" s="8" t="s">
        <v>48</v>
      </c>
    </row>
    <row r="101" spans="1:34" customFormat="1" ht="15">
      <c r="A101" s="5" t="s">
        <v>420</v>
      </c>
      <c r="B101" s="6" t="s">
        <v>33</v>
      </c>
      <c r="C101" s="6" t="s">
        <v>34</v>
      </c>
      <c r="D101" s="6" t="s">
        <v>78</v>
      </c>
      <c r="E101" s="6" t="s">
        <v>73</v>
      </c>
      <c r="F101" s="7">
        <f>IF(E101="-",1,IF(G101&gt;0,1,0))</f>
        <v>1</v>
      </c>
      <c r="G101" s="7">
        <v>4</v>
      </c>
      <c r="H101" s="7">
        <v>4</v>
      </c>
      <c r="I101" s="7" t="s">
        <v>36</v>
      </c>
      <c r="J101" s="7">
        <v>3</v>
      </c>
      <c r="K101" s="7"/>
      <c r="L101" s="7"/>
      <c r="M101" s="7"/>
      <c r="N101" s="7"/>
      <c r="O101" s="6"/>
      <c r="P101" s="6"/>
      <c r="Q101" s="6"/>
      <c r="R101" s="6"/>
      <c r="S101" s="6"/>
      <c r="T101" s="6"/>
      <c r="U101" s="6"/>
      <c r="V101" s="7"/>
      <c r="W101" s="7"/>
      <c r="X101" s="7"/>
      <c r="Y101" s="7"/>
      <c r="Z101" s="6"/>
      <c r="AA101" s="6"/>
      <c r="AB101" s="6"/>
      <c r="AC101" s="6"/>
      <c r="AD101" s="6" t="s">
        <v>421</v>
      </c>
      <c r="AE101" s="6"/>
      <c r="AF101" s="6"/>
      <c r="AG101" s="6"/>
      <c r="AH101" s="8" t="s">
        <v>48</v>
      </c>
    </row>
    <row r="102" spans="1:34" customFormat="1" ht="24">
      <c r="A102" s="9" t="s">
        <v>422</v>
      </c>
      <c r="B102" s="6" t="s">
        <v>42</v>
      </c>
      <c r="C102" s="10" t="s">
        <v>58</v>
      </c>
      <c r="D102" s="10" t="s">
        <v>209</v>
      </c>
      <c r="E102" s="10" t="s">
        <v>36</v>
      </c>
      <c r="F102" s="7">
        <f>IF(E102="-",1,IF(G102&gt;0,1,0))</f>
        <v>1</v>
      </c>
      <c r="G102" s="7">
        <v>0</v>
      </c>
      <c r="H102" s="7"/>
      <c r="I102" s="7"/>
      <c r="J102" s="7"/>
      <c r="K102" s="7"/>
      <c r="L102" s="7"/>
      <c r="M102" s="7"/>
      <c r="N102" s="7"/>
      <c r="O102" s="6"/>
      <c r="P102" s="6"/>
      <c r="Q102" s="6"/>
      <c r="R102" s="6"/>
      <c r="S102" s="6"/>
      <c r="T102" s="10"/>
      <c r="U102" s="6"/>
      <c r="V102" s="7"/>
      <c r="W102" s="7"/>
      <c r="X102" s="7"/>
      <c r="Y102" s="7"/>
      <c r="Z102" s="10" t="s">
        <v>406</v>
      </c>
      <c r="AA102" s="10"/>
      <c r="AB102" s="10"/>
      <c r="AC102" s="10"/>
      <c r="AD102" s="10" t="s">
        <v>423</v>
      </c>
      <c r="AE102" s="10" t="s">
        <v>424</v>
      </c>
      <c r="AF102" s="10"/>
      <c r="AG102" s="10"/>
      <c r="AH102" s="11" t="s">
        <v>425</v>
      </c>
    </row>
    <row r="103" spans="1:34" customFormat="1" ht="36">
      <c r="A103" s="9" t="s">
        <v>426</v>
      </c>
      <c r="B103" s="10" t="s">
        <v>42</v>
      </c>
      <c r="C103" s="10" t="s">
        <v>91</v>
      </c>
      <c r="D103" s="10" t="s">
        <v>127</v>
      </c>
      <c r="E103" s="10" t="s">
        <v>66</v>
      </c>
      <c r="F103" s="7">
        <f>IF(E103="-",1,IF(G103&gt;0,1,0))</f>
        <v>1</v>
      </c>
      <c r="G103" s="7">
        <v>4</v>
      </c>
      <c r="H103" s="7"/>
      <c r="I103" s="7">
        <v>4</v>
      </c>
      <c r="J103" s="7"/>
      <c r="K103" s="7"/>
      <c r="L103" s="7"/>
      <c r="M103" s="7"/>
      <c r="N103" s="7"/>
      <c r="O103" s="10"/>
      <c r="P103" s="10"/>
      <c r="Q103" s="10"/>
      <c r="R103" s="10"/>
      <c r="S103" s="10"/>
      <c r="T103" s="10"/>
      <c r="U103" s="10"/>
      <c r="V103" s="7"/>
      <c r="W103" s="7"/>
      <c r="X103" s="7"/>
      <c r="Y103" s="7"/>
      <c r="Z103" s="10" t="s">
        <v>194</v>
      </c>
      <c r="AA103" s="10"/>
      <c r="AB103" s="10"/>
      <c r="AC103" s="12" t="s">
        <v>46</v>
      </c>
      <c r="AD103" s="10" t="s">
        <v>427</v>
      </c>
      <c r="AE103" s="10"/>
      <c r="AF103" s="10"/>
      <c r="AG103" s="10"/>
      <c r="AH103" s="11" t="s">
        <v>75</v>
      </c>
    </row>
    <row r="104" spans="1:34" customFormat="1" ht="48">
      <c r="A104" s="9" t="s">
        <v>428</v>
      </c>
      <c r="B104" s="10" t="s">
        <v>42</v>
      </c>
      <c r="C104" s="10" t="s">
        <v>91</v>
      </c>
      <c r="D104" s="10" t="s">
        <v>262</v>
      </c>
      <c r="E104" s="10" t="s">
        <v>36</v>
      </c>
      <c r="F104" s="7">
        <f>IF(E104="-",1,IF(G104&gt;0,1,0))</f>
        <v>1</v>
      </c>
      <c r="G104" s="7">
        <v>0</v>
      </c>
      <c r="H104" s="7"/>
      <c r="I104" s="7">
        <v>4</v>
      </c>
      <c r="J104" s="7"/>
      <c r="K104" s="7"/>
      <c r="L104" s="7"/>
      <c r="M104" s="7"/>
      <c r="N104" s="7"/>
      <c r="O104" s="10"/>
      <c r="P104" s="10"/>
      <c r="Q104" s="10"/>
      <c r="R104" s="10"/>
      <c r="S104" s="10"/>
      <c r="T104" s="10"/>
      <c r="U104" s="10"/>
      <c r="V104" s="7"/>
      <c r="W104" s="7"/>
      <c r="X104" s="7"/>
      <c r="Y104" s="7"/>
      <c r="Z104" s="10" t="s">
        <v>60</v>
      </c>
      <c r="AA104" s="10"/>
      <c r="AB104" s="10"/>
      <c r="AC104" s="12" t="s">
        <v>87</v>
      </c>
      <c r="AD104" s="10" t="s">
        <v>429</v>
      </c>
      <c r="AE104" s="10"/>
      <c r="AF104" s="10"/>
      <c r="AG104" s="10"/>
      <c r="AH104" s="11" t="s">
        <v>430</v>
      </c>
    </row>
    <row r="105" spans="1:34" customFormat="1" ht="48">
      <c r="A105" s="5" t="s">
        <v>431</v>
      </c>
      <c r="B105" s="6" t="s">
        <v>42</v>
      </c>
      <c r="C105" s="6" t="s">
        <v>327</v>
      </c>
      <c r="D105" s="6" t="s">
        <v>44</v>
      </c>
      <c r="E105" s="6" t="s">
        <v>66</v>
      </c>
      <c r="F105" s="7">
        <f>IF(E105="-",1,IF(G105&gt;0,1,0))</f>
        <v>1</v>
      </c>
      <c r="G105" s="7">
        <v>1</v>
      </c>
      <c r="H105" s="7"/>
      <c r="I105" s="7"/>
      <c r="J105" s="7"/>
      <c r="K105" s="7"/>
      <c r="L105" s="7"/>
      <c r="M105" s="7">
        <v>5</v>
      </c>
      <c r="N105" s="7"/>
      <c r="O105" s="6"/>
      <c r="P105" s="6"/>
      <c r="Q105" s="6"/>
      <c r="R105" s="6"/>
      <c r="S105" s="6"/>
      <c r="T105" s="6"/>
      <c r="U105" s="6"/>
      <c r="V105" s="7"/>
      <c r="W105" s="7"/>
      <c r="X105" s="7"/>
      <c r="Y105" s="7"/>
      <c r="Z105" s="6"/>
      <c r="AA105" s="6"/>
      <c r="AB105" s="6"/>
      <c r="AC105" s="6" t="s">
        <v>46</v>
      </c>
      <c r="AD105" s="6" t="s">
        <v>432</v>
      </c>
      <c r="AE105" s="6"/>
      <c r="AF105" s="6"/>
      <c r="AG105" s="6"/>
      <c r="AH105" s="8" t="s">
        <v>433</v>
      </c>
    </row>
    <row r="106" spans="1:34" customFormat="1" ht="36">
      <c r="A106" s="5" t="s">
        <v>434</v>
      </c>
      <c r="B106" s="6" t="s">
        <v>42</v>
      </c>
      <c r="C106" s="6" t="s">
        <v>327</v>
      </c>
      <c r="D106" s="6" t="s">
        <v>44</v>
      </c>
      <c r="E106" s="6" t="s">
        <v>66</v>
      </c>
      <c r="F106" s="7">
        <f>IF(E106="-",1,IF(G106&gt;0,1,0))</f>
        <v>0</v>
      </c>
      <c r="G106" s="7">
        <v>0</v>
      </c>
      <c r="H106" s="7"/>
      <c r="I106" s="7"/>
      <c r="J106" s="7"/>
      <c r="K106" s="7"/>
      <c r="L106" s="7"/>
      <c r="M106" s="7">
        <v>4</v>
      </c>
      <c r="N106" s="7"/>
      <c r="O106" s="6"/>
      <c r="P106" s="6"/>
      <c r="Q106" s="6"/>
      <c r="R106" s="6"/>
      <c r="S106" s="6"/>
      <c r="T106" s="6"/>
      <c r="U106" s="6"/>
      <c r="V106" s="7"/>
      <c r="W106" s="7"/>
      <c r="X106" s="7"/>
      <c r="Y106" s="7"/>
      <c r="Z106" s="6"/>
      <c r="AA106" s="6"/>
      <c r="AB106" s="6"/>
      <c r="AC106" s="6" t="s">
        <v>145</v>
      </c>
      <c r="AD106" s="6" t="s">
        <v>435</v>
      </c>
      <c r="AE106" s="6"/>
      <c r="AF106" s="6"/>
      <c r="AG106" s="6"/>
      <c r="AH106" s="8" t="s">
        <v>436</v>
      </c>
    </row>
    <row r="107" spans="1:34" customFormat="1" ht="48">
      <c r="A107" s="5" t="s">
        <v>437</v>
      </c>
      <c r="B107" s="6" t="s">
        <v>42</v>
      </c>
      <c r="C107" s="6" t="s">
        <v>327</v>
      </c>
      <c r="D107" s="6" t="s">
        <v>209</v>
      </c>
      <c r="E107" s="6" t="s">
        <v>36</v>
      </c>
      <c r="F107" s="7">
        <f>IF(E107="-",1,IF(G107&gt;0,1,0))</f>
        <v>1</v>
      </c>
      <c r="G107" s="7">
        <v>0</v>
      </c>
      <c r="H107" s="7"/>
      <c r="I107" s="7"/>
      <c r="J107" s="7"/>
      <c r="K107" s="7"/>
      <c r="L107" s="7"/>
      <c r="M107" s="7">
        <v>7</v>
      </c>
      <c r="N107" s="7"/>
      <c r="O107" s="6"/>
      <c r="P107" s="6"/>
      <c r="Q107" s="6"/>
      <c r="R107" s="6"/>
      <c r="S107" s="6"/>
      <c r="T107" s="6"/>
      <c r="U107" s="6"/>
      <c r="V107" s="7"/>
      <c r="W107" s="7"/>
      <c r="X107" s="7"/>
      <c r="Y107" s="7"/>
      <c r="Z107" s="6"/>
      <c r="AA107" s="6" t="s">
        <v>122</v>
      </c>
      <c r="AB107" s="6"/>
      <c r="AC107" s="6" t="s">
        <v>46</v>
      </c>
      <c r="AD107" s="6" t="s">
        <v>438</v>
      </c>
      <c r="AE107" s="6" t="s">
        <v>439</v>
      </c>
      <c r="AF107" s="6"/>
      <c r="AG107" s="6"/>
      <c r="AH107" s="8" t="s">
        <v>440</v>
      </c>
    </row>
    <row r="108" spans="1:34" customFormat="1" ht="24">
      <c r="A108" s="5" t="s">
        <v>441</v>
      </c>
      <c r="B108" s="6" t="s">
        <v>33</v>
      </c>
      <c r="C108" s="6" t="s">
        <v>34</v>
      </c>
      <c r="D108" s="6" t="s">
        <v>78</v>
      </c>
      <c r="E108" s="6" t="s">
        <v>66</v>
      </c>
      <c r="F108" s="7">
        <f>IF(E108="-",1,IF(G108&gt;0,1,0))</f>
        <v>1</v>
      </c>
      <c r="G108" s="7">
        <v>4</v>
      </c>
      <c r="H108" s="7">
        <v>1</v>
      </c>
      <c r="I108" s="7" t="s">
        <v>36</v>
      </c>
      <c r="J108" s="7">
        <v>2</v>
      </c>
      <c r="K108" s="7"/>
      <c r="L108" s="7"/>
      <c r="M108" s="7"/>
      <c r="N108" s="7"/>
      <c r="O108" s="6"/>
      <c r="P108" s="6"/>
      <c r="Q108" s="6"/>
      <c r="R108" s="6"/>
      <c r="S108" s="6"/>
      <c r="T108" s="6"/>
      <c r="U108" s="6"/>
      <c r="V108" s="7"/>
      <c r="W108" s="7"/>
      <c r="X108" s="7"/>
      <c r="Y108" s="7"/>
      <c r="Z108" s="6"/>
      <c r="AA108" s="6"/>
      <c r="AB108" s="6"/>
      <c r="AC108" s="6"/>
      <c r="AD108" s="6" t="s">
        <v>442</v>
      </c>
      <c r="AE108" s="6"/>
      <c r="AF108" s="6"/>
      <c r="AG108" s="6"/>
      <c r="AH108" s="8" t="s">
        <v>398</v>
      </c>
    </row>
    <row r="109" spans="1:34" customFormat="1" ht="15">
      <c r="A109" s="5" t="s">
        <v>443</v>
      </c>
      <c r="B109" s="6" t="s">
        <v>33</v>
      </c>
      <c r="C109" s="6" t="s">
        <v>34</v>
      </c>
      <c r="D109" s="6" t="s">
        <v>51</v>
      </c>
      <c r="E109" s="6" t="s">
        <v>66</v>
      </c>
      <c r="F109" s="7">
        <f>IF(E109="-",1,IF(G109&gt;0,1,0))</f>
        <v>1</v>
      </c>
      <c r="G109" s="7">
        <v>4</v>
      </c>
      <c r="H109" s="7">
        <v>2</v>
      </c>
      <c r="I109" s="7" t="s">
        <v>36</v>
      </c>
      <c r="J109" s="7">
        <v>3</v>
      </c>
      <c r="K109" s="7"/>
      <c r="L109" s="7"/>
      <c r="M109" s="7"/>
      <c r="N109" s="7"/>
      <c r="O109" s="6"/>
      <c r="P109" s="6"/>
      <c r="Q109" s="6"/>
      <c r="R109" s="6"/>
      <c r="S109" s="6"/>
      <c r="T109" s="6"/>
      <c r="U109" s="6"/>
      <c r="V109" s="7"/>
      <c r="W109" s="7"/>
      <c r="X109" s="7"/>
      <c r="Y109" s="7"/>
      <c r="Z109" s="6" t="s">
        <v>444</v>
      </c>
      <c r="AA109" s="6"/>
      <c r="AB109" s="6"/>
      <c r="AC109" s="6"/>
      <c r="AD109" s="6" t="s">
        <v>445</v>
      </c>
      <c r="AE109" s="6"/>
      <c r="AF109" s="6"/>
      <c r="AG109" s="6"/>
      <c r="AH109" s="8" t="s">
        <v>446</v>
      </c>
    </row>
    <row r="110" spans="1:34" customFormat="1" ht="24">
      <c r="A110" s="5" t="s">
        <v>447</v>
      </c>
      <c r="B110" s="6" t="s">
        <v>42</v>
      </c>
      <c r="C110" s="6" t="s">
        <v>65</v>
      </c>
      <c r="D110" s="6" t="s">
        <v>127</v>
      </c>
      <c r="E110" s="6" t="s">
        <v>66</v>
      </c>
      <c r="F110" s="7">
        <f>IF(E110="-",1,IF(G110&gt;0,1,0))</f>
        <v>1</v>
      </c>
      <c r="G110" s="7">
        <v>3</v>
      </c>
      <c r="H110" s="7"/>
      <c r="I110" s="7" t="s">
        <v>36</v>
      </c>
      <c r="J110" s="7"/>
      <c r="K110" s="7"/>
      <c r="L110" s="7"/>
      <c r="M110" s="7"/>
      <c r="N110" s="7"/>
      <c r="O110" s="6"/>
      <c r="P110" s="6"/>
      <c r="Q110" s="6"/>
      <c r="R110" s="6"/>
      <c r="S110" s="6"/>
      <c r="T110" s="6"/>
      <c r="U110" s="6"/>
      <c r="V110" s="7"/>
      <c r="W110" s="7"/>
      <c r="X110" s="7"/>
      <c r="Y110" s="7"/>
      <c r="Z110" s="6"/>
      <c r="AA110" s="6" t="s">
        <v>448</v>
      </c>
      <c r="AB110" s="6"/>
      <c r="AC110" s="6"/>
      <c r="AD110" s="6" t="s">
        <v>449</v>
      </c>
      <c r="AE110" s="6"/>
      <c r="AF110" s="6" t="s">
        <v>450</v>
      </c>
      <c r="AG110" s="6"/>
      <c r="AH110" s="8" t="s">
        <v>436</v>
      </c>
    </row>
    <row r="111" spans="1:34" customFormat="1" ht="24">
      <c r="A111" s="5" t="s">
        <v>451</v>
      </c>
      <c r="B111" s="6" t="s">
        <v>126</v>
      </c>
      <c r="C111" s="6" t="s">
        <v>126</v>
      </c>
      <c r="D111" s="6" t="s">
        <v>160</v>
      </c>
      <c r="E111" s="6" t="s">
        <v>73</v>
      </c>
      <c r="F111" s="7">
        <f>IF(E111="-",1,IF(G111&gt;0,1,0))</f>
        <v>1</v>
      </c>
      <c r="G111" s="7">
        <v>1</v>
      </c>
      <c r="H111" s="7"/>
      <c r="I111" s="7"/>
      <c r="J111" s="7"/>
      <c r="K111" s="7"/>
      <c r="L111" s="7"/>
      <c r="M111" s="7"/>
      <c r="N111" s="7"/>
      <c r="O111" s="6"/>
      <c r="P111" s="6"/>
      <c r="Q111" s="6"/>
      <c r="R111" s="6"/>
      <c r="S111" s="6" t="s">
        <v>128</v>
      </c>
      <c r="T111" s="6" t="s">
        <v>150</v>
      </c>
      <c r="U111" s="6" t="s">
        <v>151</v>
      </c>
      <c r="V111" s="7">
        <v>5</v>
      </c>
      <c r="W111" s="7">
        <v>5</v>
      </c>
      <c r="X111" s="7">
        <v>4</v>
      </c>
      <c r="Y111" s="7">
        <v>5</v>
      </c>
      <c r="Z111" s="6"/>
      <c r="AA111" s="6" t="s">
        <v>452</v>
      </c>
      <c r="AB111" s="6"/>
      <c r="AC111" s="6"/>
      <c r="AD111" s="6" t="s">
        <v>453</v>
      </c>
      <c r="AE111" s="6"/>
      <c r="AF111" s="6"/>
      <c r="AG111" s="6"/>
      <c r="AH111" s="8" t="s">
        <v>293</v>
      </c>
    </row>
    <row r="112" spans="1:34" customFormat="1" ht="36">
      <c r="A112" s="5" t="s">
        <v>454</v>
      </c>
      <c r="B112" s="6" t="s">
        <v>126</v>
      </c>
      <c r="C112" s="6" t="s">
        <v>126</v>
      </c>
      <c r="D112" s="6" t="s">
        <v>127</v>
      </c>
      <c r="E112" s="6" t="s">
        <v>45</v>
      </c>
      <c r="F112" s="7">
        <f>IF(E112="-",1,IF(G112&gt;0,1,0))</f>
        <v>1</v>
      </c>
      <c r="G112" s="7">
        <v>1</v>
      </c>
      <c r="H112" s="7"/>
      <c r="I112" s="7"/>
      <c r="J112" s="7"/>
      <c r="K112" s="7"/>
      <c r="L112" s="7"/>
      <c r="M112" s="7"/>
      <c r="N112" s="7"/>
      <c r="O112" s="6"/>
      <c r="P112" s="6"/>
      <c r="Q112" s="6"/>
      <c r="R112" s="6"/>
      <c r="S112" s="6" t="s">
        <v>128</v>
      </c>
      <c r="T112" s="6" t="s">
        <v>281</v>
      </c>
      <c r="U112" s="6" t="s">
        <v>151</v>
      </c>
      <c r="V112" s="7">
        <v>10</v>
      </c>
      <c r="W112" s="7">
        <v>5</v>
      </c>
      <c r="X112" s="7">
        <v>4</v>
      </c>
      <c r="Y112" s="7">
        <v>5</v>
      </c>
      <c r="Z112" s="6"/>
      <c r="AA112" s="6" t="s">
        <v>455</v>
      </c>
      <c r="AB112" s="6"/>
      <c r="AC112" s="6"/>
      <c r="AD112" s="6" t="s">
        <v>456</v>
      </c>
      <c r="AE112" s="6"/>
      <c r="AF112" s="6"/>
      <c r="AG112" s="6"/>
      <c r="AH112" s="8" t="s">
        <v>457</v>
      </c>
    </row>
    <row r="113" spans="1:34" customFormat="1" ht="36">
      <c r="A113" s="5" t="s">
        <v>458</v>
      </c>
      <c r="B113" s="6" t="s">
        <v>126</v>
      </c>
      <c r="C113" s="6" t="s">
        <v>126</v>
      </c>
      <c r="D113" s="6" t="s">
        <v>127</v>
      </c>
      <c r="E113" s="6"/>
      <c r="F113" s="7"/>
      <c r="G113" s="7"/>
      <c r="H113" s="7"/>
      <c r="I113" s="7"/>
      <c r="J113" s="7"/>
      <c r="K113" s="7"/>
      <c r="L113" s="7"/>
      <c r="M113" s="7"/>
      <c r="N113" s="7"/>
      <c r="O113" s="6"/>
      <c r="P113" s="6"/>
      <c r="Q113" s="6"/>
      <c r="R113" s="6"/>
      <c r="S113" s="6" t="s">
        <v>128</v>
      </c>
      <c r="T113" s="6" t="s">
        <v>135</v>
      </c>
      <c r="U113" s="6" t="s">
        <v>151</v>
      </c>
      <c r="V113" s="7">
        <v>10</v>
      </c>
      <c r="W113" s="7">
        <v>9</v>
      </c>
      <c r="X113" s="7">
        <v>4</v>
      </c>
      <c r="Y113" s="7">
        <v>10</v>
      </c>
      <c r="Z113" s="6"/>
      <c r="AA113" s="6" t="s">
        <v>455</v>
      </c>
      <c r="AB113" s="6"/>
      <c r="AC113" s="6"/>
      <c r="AD113" s="6" t="s">
        <v>456</v>
      </c>
      <c r="AE113" s="6"/>
      <c r="AF113" s="6"/>
      <c r="AG113" s="6"/>
      <c r="AH113" s="8" t="s">
        <v>457</v>
      </c>
    </row>
    <row r="114" spans="1:34" customFormat="1" ht="36">
      <c r="A114" s="9" t="s">
        <v>459</v>
      </c>
      <c r="B114" s="6" t="s">
        <v>42</v>
      </c>
      <c r="C114" s="10" t="s">
        <v>58</v>
      </c>
      <c r="D114" s="10" t="s">
        <v>44</v>
      </c>
      <c r="E114" s="10" t="s">
        <v>66</v>
      </c>
      <c r="F114" s="7">
        <f>IF(E114="-",1,IF(G114&gt;0,1,0))</f>
        <v>1</v>
      </c>
      <c r="G114" s="7">
        <v>1</v>
      </c>
      <c r="H114" s="7"/>
      <c r="I114" s="7"/>
      <c r="J114" s="7"/>
      <c r="K114" s="7"/>
      <c r="L114" s="7"/>
      <c r="M114" s="7"/>
      <c r="N114" s="7"/>
      <c r="O114" s="6"/>
      <c r="P114" s="6"/>
      <c r="Q114" s="6"/>
      <c r="R114" s="6"/>
      <c r="S114" s="6"/>
      <c r="T114" s="10"/>
      <c r="U114" s="6"/>
      <c r="V114" s="7"/>
      <c r="W114" s="7"/>
      <c r="X114" s="7"/>
      <c r="Y114" s="7"/>
      <c r="Z114" s="10" t="s">
        <v>460</v>
      </c>
      <c r="AA114" s="10" t="s">
        <v>122</v>
      </c>
      <c r="AB114" s="10"/>
      <c r="AC114" s="10"/>
      <c r="AD114" s="10" t="s">
        <v>461</v>
      </c>
      <c r="AE114" s="10"/>
      <c r="AF114" s="10"/>
      <c r="AG114" s="10"/>
      <c r="AH114" s="11" t="s">
        <v>178</v>
      </c>
    </row>
    <row r="115" spans="1:34" customFormat="1" ht="36">
      <c r="A115" s="5" t="s">
        <v>156</v>
      </c>
      <c r="B115" s="6" t="s">
        <v>42</v>
      </c>
      <c r="C115" s="6" t="s">
        <v>96</v>
      </c>
      <c r="D115" s="6" t="s">
        <v>51</v>
      </c>
      <c r="E115" s="6" t="s">
        <v>73</v>
      </c>
      <c r="F115" s="7">
        <f>IF(E115="-",1,IF(G115&gt;0,1,0))</f>
        <v>1</v>
      </c>
      <c r="G115" s="7">
        <v>2</v>
      </c>
      <c r="H115" s="7"/>
      <c r="I115" s="7"/>
      <c r="J115" s="7"/>
      <c r="K115" s="7"/>
      <c r="L115" s="7"/>
      <c r="M115" s="7"/>
      <c r="N115" s="7"/>
      <c r="O115" s="6"/>
      <c r="P115" s="6"/>
      <c r="Q115" s="6"/>
      <c r="R115" s="6"/>
      <c r="S115" s="6"/>
      <c r="T115" s="6"/>
      <c r="U115" s="6"/>
      <c r="V115" s="7">
        <v>7</v>
      </c>
      <c r="W115" s="7">
        <v>6</v>
      </c>
      <c r="X115" s="7">
        <v>6</v>
      </c>
      <c r="Y115" s="7">
        <v>6</v>
      </c>
      <c r="Z115" s="6"/>
      <c r="AA115" s="6" t="s">
        <v>462</v>
      </c>
      <c r="AB115" s="6" t="s">
        <v>54</v>
      </c>
      <c r="AC115" s="6"/>
      <c r="AD115" s="6" t="s">
        <v>463</v>
      </c>
      <c r="AE115" s="6"/>
      <c r="AF115" s="6"/>
      <c r="AG115" s="6"/>
      <c r="AH115" s="8" t="s">
        <v>409</v>
      </c>
    </row>
    <row r="116" spans="1:34" customFormat="1" ht="24">
      <c r="A116" s="5" t="s">
        <v>464</v>
      </c>
      <c r="B116" s="6" t="s">
        <v>126</v>
      </c>
      <c r="C116" s="6" t="s">
        <v>126</v>
      </c>
      <c r="D116" s="6" t="s">
        <v>51</v>
      </c>
      <c r="E116" s="6" t="s">
        <v>66</v>
      </c>
      <c r="F116" s="7">
        <f>IF(E116="-",1,IF(G116&gt;0,1,0))</f>
        <v>1</v>
      </c>
      <c r="G116" s="7">
        <v>1</v>
      </c>
      <c r="H116" s="7"/>
      <c r="I116" s="7"/>
      <c r="J116" s="7"/>
      <c r="K116" s="7"/>
      <c r="L116" s="7"/>
      <c r="M116" s="7"/>
      <c r="N116" s="7"/>
      <c r="O116" s="6"/>
      <c r="P116" s="6"/>
      <c r="Q116" s="6"/>
      <c r="R116" s="6"/>
      <c r="S116" s="6" t="s">
        <v>128</v>
      </c>
      <c r="T116" s="6" t="s">
        <v>175</v>
      </c>
      <c r="U116" s="6" t="s">
        <v>130</v>
      </c>
      <c r="V116" s="7">
        <v>4</v>
      </c>
      <c r="W116" s="7">
        <v>1</v>
      </c>
      <c r="X116" s="7">
        <v>6</v>
      </c>
      <c r="Y116" s="7">
        <v>2</v>
      </c>
      <c r="Z116" s="6"/>
      <c r="AA116" s="6" t="s">
        <v>465</v>
      </c>
      <c r="AB116" s="6"/>
      <c r="AC116" s="6"/>
      <c r="AD116" s="6" t="s">
        <v>466</v>
      </c>
      <c r="AE116" s="6"/>
      <c r="AF116" s="6"/>
      <c r="AG116" s="6"/>
      <c r="AH116" s="8" t="s">
        <v>71</v>
      </c>
    </row>
    <row r="117" spans="1:34" customFormat="1" ht="24">
      <c r="A117" s="5" t="s">
        <v>467</v>
      </c>
      <c r="B117" s="6" t="s">
        <v>126</v>
      </c>
      <c r="C117" s="6" t="s">
        <v>126</v>
      </c>
      <c r="D117" s="6" t="s">
        <v>51</v>
      </c>
      <c r="E117" s="6"/>
      <c r="F117" s="7"/>
      <c r="G117" s="7"/>
      <c r="H117" s="7"/>
      <c r="I117" s="7"/>
      <c r="J117" s="7"/>
      <c r="K117" s="7"/>
      <c r="L117" s="7"/>
      <c r="M117" s="7"/>
      <c r="N117" s="7"/>
      <c r="O117" s="6"/>
      <c r="P117" s="6"/>
      <c r="Q117" s="6"/>
      <c r="R117" s="6"/>
      <c r="S117" s="6" t="s">
        <v>128</v>
      </c>
      <c r="T117" s="6" t="s">
        <v>135</v>
      </c>
      <c r="U117" s="6" t="s">
        <v>130</v>
      </c>
      <c r="V117" s="7">
        <v>4</v>
      </c>
      <c r="W117" s="7">
        <v>3</v>
      </c>
      <c r="X117" s="7">
        <v>6</v>
      </c>
      <c r="Y117" s="7">
        <v>4</v>
      </c>
      <c r="Z117" s="6"/>
      <c r="AA117" s="6" t="s">
        <v>465</v>
      </c>
      <c r="AB117" s="6"/>
      <c r="AC117" s="6"/>
      <c r="AD117" s="6" t="s">
        <v>466</v>
      </c>
      <c r="AE117" s="6"/>
      <c r="AF117" s="6"/>
      <c r="AG117" s="6"/>
      <c r="AH117" s="8" t="s">
        <v>71</v>
      </c>
    </row>
    <row r="118" spans="1:34" customFormat="1" ht="60">
      <c r="A118" s="5" t="s">
        <v>468</v>
      </c>
      <c r="B118" s="6" t="s">
        <v>42</v>
      </c>
      <c r="C118" s="6" t="s">
        <v>161</v>
      </c>
      <c r="D118" s="6" t="s">
        <v>44</v>
      </c>
      <c r="E118" s="6" t="s">
        <v>73</v>
      </c>
      <c r="F118" s="7">
        <f>IF(E118="-",1,IF(G118&gt;0,1,0))</f>
        <v>0</v>
      </c>
      <c r="G118" s="7">
        <v>0</v>
      </c>
      <c r="H118" s="7"/>
      <c r="I118" s="7"/>
      <c r="J118" s="7"/>
      <c r="K118" s="7">
        <v>4</v>
      </c>
      <c r="L118" s="7"/>
      <c r="M118" s="7"/>
      <c r="N118" s="7"/>
      <c r="O118" s="6"/>
      <c r="P118" s="6"/>
      <c r="Q118" s="6"/>
      <c r="R118" s="6"/>
      <c r="S118" s="6"/>
      <c r="T118" s="6"/>
      <c r="U118" s="6"/>
      <c r="V118" s="7"/>
      <c r="W118" s="7"/>
      <c r="X118" s="7"/>
      <c r="Y118" s="7"/>
      <c r="Z118" s="6" t="s">
        <v>469</v>
      </c>
      <c r="AA118" s="6" t="s">
        <v>122</v>
      </c>
      <c r="AB118" s="6"/>
      <c r="AC118" s="6"/>
      <c r="AD118" s="6" t="s">
        <v>470</v>
      </c>
      <c r="AE118" s="6"/>
      <c r="AF118" s="6"/>
      <c r="AG118" s="6"/>
      <c r="AH118" s="8" t="s">
        <v>471</v>
      </c>
    </row>
    <row r="119" spans="1:34" customFormat="1" ht="72">
      <c r="A119" s="9" t="s">
        <v>472</v>
      </c>
      <c r="B119" s="10" t="s">
        <v>42</v>
      </c>
      <c r="C119" s="10" t="s">
        <v>91</v>
      </c>
      <c r="D119" s="6" t="s">
        <v>51</v>
      </c>
      <c r="E119" s="10" t="s">
        <v>66</v>
      </c>
      <c r="F119" s="7">
        <f>IF(E119="-",1,IF(G119&gt;0,1,0))</f>
        <v>1</v>
      </c>
      <c r="G119" s="7">
        <v>4</v>
      </c>
      <c r="H119" s="7"/>
      <c r="I119" s="7">
        <v>5</v>
      </c>
      <c r="J119" s="7"/>
      <c r="K119" s="7"/>
      <c r="L119" s="7"/>
      <c r="M119" s="7"/>
      <c r="N119" s="7"/>
      <c r="O119" s="10"/>
      <c r="P119" s="10"/>
      <c r="Q119" s="10"/>
      <c r="R119" s="10"/>
      <c r="S119" s="10"/>
      <c r="T119" s="10"/>
      <c r="U119" s="10"/>
      <c r="V119" s="7"/>
      <c r="W119" s="7"/>
      <c r="X119" s="7"/>
      <c r="Y119" s="7"/>
      <c r="Z119" s="10" t="s">
        <v>473</v>
      </c>
      <c r="AA119" s="10"/>
      <c r="AB119" s="10"/>
      <c r="AC119" s="12" t="s">
        <v>102</v>
      </c>
      <c r="AD119" s="10" t="s">
        <v>474</v>
      </c>
      <c r="AE119" s="10"/>
      <c r="AF119" s="10" t="s">
        <v>475</v>
      </c>
      <c r="AG119" s="10"/>
      <c r="AH119" s="11" t="s">
        <v>476</v>
      </c>
    </row>
    <row r="120" spans="1:34" customFormat="1" ht="15">
      <c r="A120" s="5" t="s">
        <v>477</v>
      </c>
      <c r="B120" s="6" t="s">
        <v>33</v>
      </c>
      <c r="C120" s="6" t="s">
        <v>34</v>
      </c>
      <c r="D120" s="6" t="s">
        <v>51</v>
      </c>
      <c r="E120" s="6" t="s">
        <v>66</v>
      </c>
      <c r="F120" s="7">
        <f>IF(E120="-",1,IF(G120&gt;0,1,0))</f>
        <v>1</v>
      </c>
      <c r="G120" s="7">
        <v>4</v>
      </c>
      <c r="H120" s="7">
        <v>1</v>
      </c>
      <c r="I120" s="7" t="s">
        <v>36</v>
      </c>
      <c r="J120" s="7" t="s">
        <v>36</v>
      </c>
      <c r="K120" s="7"/>
      <c r="L120" s="7"/>
      <c r="M120" s="7"/>
      <c r="N120" s="7"/>
      <c r="O120" s="6"/>
      <c r="P120" s="6"/>
      <c r="Q120" s="6"/>
      <c r="R120" s="6"/>
      <c r="S120" s="6"/>
      <c r="T120" s="6"/>
      <c r="U120" s="6"/>
      <c r="V120" s="7"/>
      <c r="W120" s="7"/>
      <c r="X120" s="7"/>
      <c r="Y120" s="7"/>
      <c r="Z120" s="6"/>
      <c r="AA120" s="6" t="s">
        <v>477</v>
      </c>
      <c r="AB120" s="6"/>
      <c r="AC120" s="6"/>
      <c r="AD120" s="6" t="s">
        <v>478</v>
      </c>
      <c r="AE120" s="6"/>
      <c r="AF120" s="6"/>
      <c r="AG120" s="6"/>
      <c r="AH120" s="8" t="s">
        <v>479</v>
      </c>
    </row>
    <row r="121" spans="1:34" customFormat="1" ht="36">
      <c r="A121" s="5" t="s">
        <v>480</v>
      </c>
      <c r="B121" s="6" t="s">
        <v>33</v>
      </c>
      <c r="C121" s="6" t="s">
        <v>34</v>
      </c>
      <c r="D121" s="6" t="s">
        <v>35</v>
      </c>
      <c r="E121" s="6" t="s">
        <v>36</v>
      </c>
      <c r="F121" s="7">
        <f>IF(E121="-",1,IF(G121&gt;0,1,0))</f>
        <v>1</v>
      </c>
      <c r="G121" s="7">
        <v>0</v>
      </c>
      <c r="H121" s="7">
        <v>0</v>
      </c>
      <c r="I121" s="7" t="s">
        <v>36</v>
      </c>
      <c r="J121" s="7" t="s">
        <v>36</v>
      </c>
      <c r="K121" s="7"/>
      <c r="L121" s="7"/>
      <c r="M121" s="7"/>
      <c r="N121" s="7"/>
      <c r="O121" s="6"/>
      <c r="P121" s="6"/>
      <c r="Q121" s="6"/>
      <c r="R121" s="6"/>
      <c r="S121" s="6"/>
      <c r="T121" s="6"/>
      <c r="U121" s="6"/>
      <c r="V121" s="7"/>
      <c r="W121" s="7"/>
      <c r="X121" s="7"/>
      <c r="Y121" s="7"/>
      <c r="Z121" s="6"/>
      <c r="AA121" s="6" t="s">
        <v>481</v>
      </c>
      <c r="AB121" s="6"/>
      <c r="AC121" s="6"/>
      <c r="AD121" s="6" t="s">
        <v>482</v>
      </c>
      <c r="AE121" s="6"/>
      <c r="AF121" s="6"/>
      <c r="AG121" s="6"/>
      <c r="AH121" s="8" t="s">
        <v>63</v>
      </c>
    </row>
    <row r="122" spans="1:34" customFormat="1" ht="48">
      <c r="A122" s="5" t="s">
        <v>483</v>
      </c>
      <c r="B122" s="6" t="s">
        <v>33</v>
      </c>
      <c r="C122" s="6" t="s">
        <v>34</v>
      </c>
      <c r="D122" s="6" t="s">
        <v>51</v>
      </c>
      <c r="E122" s="6" t="s">
        <v>73</v>
      </c>
      <c r="F122" s="7">
        <f>IF(E122="-",1,IF(G122&gt;0,1,0))</f>
        <v>1</v>
      </c>
      <c r="G122" s="7">
        <v>4</v>
      </c>
      <c r="H122" s="7">
        <v>4</v>
      </c>
      <c r="I122" s="7" t="s">
        <v>36</v>
      </c>
      <c r="J122" s="7" t="s">
        <v>36</v>
      </c>
      <c r="K122" s="7"/>
      <c r="L122" s="7"/>
      <c r="M122" s="7"/>
      <c r="N122" s="7"/>
      <c r="O122" s="6"/>
      <c r="P122" s="6"/>
      <c r="Q122" s="6"/>
      <c r="R122" s="6"/>
      <c r="S122" s="6"/>
      <c r="T122" s="6"/>
      <c r="U122" s="6"/>
      <c r="V122" s="7"/>
      <c r="W122" s="7"/>
      <c r="X122" s="7"/>
      <c r="Y122" s="7"/>
      <c r="Z122" s="6"/>
      <c r="AA122" s="6" t="s">
        <v>477</v>
      </c>
      <c r="AB122" s="6"/>
      <c r="AC122" s="6"/>
      <c r="AD122" s="6" t="s">
        <v>484</v>
      </c>
      <c r="AE122" s="6"/>
      <c r="AF122" s="6"/>
      <c r="AG122" s="6"/>
      <c r="AH122" s="8" t="s">
        <v>479</v>
      </c>
    </row>
    <row r="123" spans="1:34" customFormat="1" ht="15">
      <c r="A123" s="5" t="s">
        <v>485</v>
      </c>
      <c r="B123" s="6" t="s">
        <v>42</v>
      </c>
      <c r="C123" s="6" t="s">
        <v>65</v>
      </c>
      <c r="D123" s="6" t="s">
        <v>78</v>
      </c>
      <c r="E123" s="6" t="s">
        <v>66</v>
      </c>
      <c r="F123" s="7">
        <f>IF(E123="-",1,IF(G123&gt;0,1,0))</f>
        <v>1</v>
      </c>
      <c r="G123" s="7">
        <v>4</v>
      </c>
      <c r="H123" s="7"/>
      <c r="I123" s="7">
        <v>3</v>
      </c>
      <c r="J123" s="7"/>
      <c r="K123" s="7"/>
      <c r="L123" s="7"/>
      <c r="M123" s="7"/>
      <c r="N123" s="7"/>
      <c r="O123" s="6"/>
      <c r="P123" s="6"/>
      <c r="Q123" s="6"/>
      <c r="R123" s="6"/>
      <c r="S123" s="6"/>
      <c r="T123" s="6"/>
      <c r="U123" s="6"/>
      <c r="V123" s="7"/>
      <c r="W123" s="7"/>
      <c r="X123" s="7"/>
      <c r="Y123" s="7"/>
      <c r="Z123" s="6"/>
      <c r="AA123" s="6" t="s">
        <v>364</v>
      </c>
      <c r="AB123" s="6"/>
      <c r="AC123" s="6"/>
      <c r="AD123" s="6" t="s">
        <v>486</v>
      </c>
      <c r="AE123" s="6"/>
      <c r="AF123" s="6"/>
      <c r="AG123" s="6"/>
      <c r="AH123" s="8" t="s">
        <v>487</v>
      </c>
    </row>
    <row r="124" spans="1:34" customFormat="1" ht="36">
      <c r="A124" s="5" t="s">
        <v>488</v>
      </c>
      <c r="B124" s="6" t="s">
        <v>42</v>
      </c>
      <c r="C124" s="6" t="s">
        <v>65</v>
      </c>
      <c r="D124" s="6" t="s">
        <v>35</v>
      </c>
      <c r="E124" s="6" t="s">
        <v>36</v>
      </c>
      <c r="F124" s="7">
        <f>IF(E124="-",1,IF(G124&gt;0,1,0))</f>
        <v>1</v>
      </c>
      <c r="G124" s="7">
        <v>0</v>
      </c>
      <c r="H124" s="7"/>
      <c r="I124" s="7" t="s">
        <v>36</v>
      </c>
      <c r="J124" s="7"/>
      <c r="K124" s="7"/>
      <c r="L124" s="7"/>
      <c r="M124" s="7"/>
      <c r="N124" s="7"/>
      <c r="O124" s="6"/>
      <c r="P124" s="6"/>
      <c r="Q124" s="6"/>
      <c r="R124" s="6"/>
      <c r="S124" s="6"/>
      <c r="T124" s="6"/>
      <c r="U124" s="6"/>
      <c r="V124" s="7"/>
      <c r="W124" s="7"/>
      <c r="X124" s="7"/>
      <c r="Y124" s="7"/>
      <c r="Z124" s="6"/>
      <c r="AA124" s="6" t="s">
        <v>448</v>
      </c>
      <c r="AB124" s="6"/>
      <c r="AC124" s="6"/>
      <c r="AD124" s="6" t="s">
        <v>489</v>
      </c>
      <c r="AE124" s="6"/>
      <c r="AF124" s="6"/>
      <c r="AG124" s="6"/>
      <c r="AH124" s="8" t="s">
        <v>89</v>
      </c>
    </row>
    <row r="125" spans="1:34" customFormat="1" ht="48">
      <c r="A125" s="5" t="s">
        <v>490</v>
      </c>
      <c r="B125" s="6" t="s">
        <v>42</v>
      </c>
      <c r="C125" s="6" t="s">
        <v>159</v>
      </c>
      <c r="D125" s="6" t="s">
        <v>262</v>
      </c>
      <c r="E125" s="6" t="s">
        <v>36</v>
      </c>
      <c r="F125" s="7">
        <f>IF(E125="-",1,IF(G125&gt;0,1,0))</f>
        <v>1</v>
      </c>
      <c r="G125" s="7">
        <v>0</v>
      </c>
      <c r="H125" s="7"/>
      <c r="I125" s="7"/>
      <c r="J125" s="7"/>
      <c r="K125" s="7"/>
      <c r="L125" s="7">
        <v>6</v>
      </c>
      <c r="M125" s="7"/>
      <c r="N125" s="7"/>
      <c r="O125" s="6"/>
      <c r="P125" s="6"/>
      <c r="Q125" s="6"/>
      <c r="R125" s="6"/>
      <c r="S125" s="6"/>
      <c r="T125" s="6"/>
      <c r="U125" s="6"/>
      <c r="V125" s="7"/>
      <c r="W125" s="7"/>
      <c r="X125" s="7"/>
      <c r="Y125" s="7"/>
      <c r="Z125" s="6" t="s">
        <v>156</v>
      </c>
      <c r="AA125" s="6"/>
      <c r="AB125" s="6"/>
      <c r="AC125" s="14" t="s">
        <v>46</v>
      </c>
      <c r="AD125" s="6" t="s">
        <v>491</v>
      </c>
      <c r="AE125" s="6"/>
      <c r="AF125" s="6"/>
      <c r="AG125" s="6"/>
      <c r="AH125" s="8" t="s">
        <v>492</v>
      </c>
    </row>
    <row r="126" spans="1:34" customFormat="1" ht="15">
      <c r="A126" s="5" t="s">
        <v>493</v>
      </c>
      <c r="B126" s="6" t="s">
        <v>126</v>
      </c>
      <c r="C126" s="6" t="s">
        <v>126</v>
      </c>
      <c r="D126" s="6" t="s">
        <v>51</v>
      </c>
      <c r="E126" s="6" t="s">
        <v>45</v>
      </c>
      <c r="F126" s="7">
        <f>IF(E126="-",1,IF(G126&gt;0,1,0))</f>
        <v>1</v>
      </c>
      <c r="G126" s="7">
        <v>1</v>
      </c>
      <c r="H126" s="7"/>
      <c r="I126" s="7"/>
      <c r="J126" s="7"/>
      <c r="K126" s="7"/>
      <c r="L126" s="7"/>
      <c r="M126" s="7"/>
      <c r="N126" s="7"/>
      <c r="O126" s="6"/>
      <c r="P126" s="6"/>
      <c r="Q126" s="6"/>
      <c r="R126" s="6"/>
      <c r="S126" s="6" t="s">
        <v>128</v>
      </c>
      <c r="T126" s="6" t="s">
        <v>175</v>
      </c>
      <c r="U126" s="6" t="s">
        <v>151</v>
      </c>
      <c r="V126" s="7">
        <v>9</v>
      </c>
      <c r="W126" s="7">
        <v>3</v>
      </c>
      <c r="X126" s="7">
        <v>9</v>
      </c>
      <c r="Y126" s="7">
        <v>4</v>
      </c>
      <c r="Z126" s="6"/>
      <c r="AA126" s="6" t="s">
        <v>494</v>
      </c>
      <c r="AB126" s="6"/>
      <c r="AC126" s="6"/>
      <c r="AD126" s="6" t="s">
        <v>495</v>
      </c>
      <c r="AE126" s="6"/>
      <c r="AF126" s="6"/>
      <c r="AG126" s="6"/>
      <c r="AH126" s="8" t="s">
        <v>108</v>
      </c>
    </row>
    <row r="127" spans="1:34" customFormat="1" ht="15">
      <c r="A127" s="5" t="s">
        <v>496</v>
      </c>
      <c r="B127" s="6" t="s">
        <v>126</v>
      </c>
      <c r="C127" s="6" t="s">
        <v>126</v>
      </c>
      <c r="D127" s="6" t="s">
        <v>51</v>
      </c>
      <c r="E127" s="6"/>
      <c r="F127" s="7"/>
      <c r="G127" s="7"/>
      <c r="H127" s="7"/>
      <c r="I127" s="7"/>
      <c r="J127" s="7"/>
      <c r="K127" s="7"/>
      <c r="L127" s="7"/>
      <c r="M127" s="7"/>
      <c r="N127" s="7"/>
      <c r="O127" s="6"/>
      <c r="P127" s="6"/>
      <c r="Q127" s="6"/>
      <c r="R127" s="6"/>
      <c r="S127" s="6" t="s">
        <v>128</v>
      </c>
      <c r="T127" s="6" t="s">
        <v>135</v>
      </c>
      <c r="U127" s="6" t="s">
        <v>151</v>
      </c>
      <c r="V127" s="7">
        <v>9</v>
      </c>
      <c r="W127" s="7">
        <v>8</v>
      </c>
      <c r="X127" s="7">
        <v>9</v>
      </c>
      <c r="Y127" s="7">
        <v>8</v>
      </c>
      <c r="Z127" s="6"/>
      <c r="AA127" s="6" t="s">
        <v>494</v>
      </c>
      <c r="AB127" s="6"/>
      <c r="AC127" s="6"/>
      <c r="AD127" s="6" t="s">
        <v>495</v>
      </c>
      <c r="AE127" s="6"/>
      <c r="AF127" s="6"/>
      <c r="AG127" s="6"/>
      <c r="AH127" s="8" t="s">
        <v>108</v>
      </c>
    </row>
    <row r="128" spans="1:34" customFormat="1" ht="48">
      <c r="A128" s="5" t="s">
        <v>497</v>
      </c>
      <c r="B128" s="6" t="s">
        <v>126</v>
      </c>
      <c r="C128" s="6" t="s">
        <v>126</v>
      </c>
      <c r="D128" s="6" t="s">
        <v>78</v>
      </c>
      <c r="E128" s="6" t="s">
        <v>66</v>
      </c>
      <c r="F128" s="7">
        <f>IF(E128="-",1,IF(G128&gt;0,1,0))</f>
        <v>1</v>
      </c>
      <c r="G128" s="7">
        <v>1</v>
      </c>
      <c r="H128" s="7"/>
      <c r="I128" s="7"/>
      <c r="J128" s="7"/>
      <c r="K128" s="7"/>
      <c r="L128" s="7"/>
      <c r="M128" s="7"/>
      <c r="N128" s="7"/>
      <c r="O128" s="6"/>
      <c r="P128" s="6"/>
      <c r="Q128" s="6"/>
      <c r="R128" s="6"/>
      <c r="S128" s="6" t="s">
        <v>169</v>
      </c>
      <c r="T128" s="6" t="s">
        <v>129</v>
      </c>
      <c r="U128" s="6" t="s">
        <v>130</v>
      </c>
      <c r="V128" s="7">
        <v>4</v>
      </c>
      <c r="W128" s="7">
        <v>1</v>
      </c>
      <c r="X128" s="7">
        <v>6</v>
      </c>
      <c r="Y128" s="7">
        <v>2</v>
      </c>
      <c r="Z128" s="6"/>
      <c r="AA128" s="6" t="s">
        <v>498</v>
      </c>
      <c r="AB128" s="6"/>
      <c r="AC128" s="6"/>
      <c r="AD128" s="6" t="s">
        <v>499</v>
      </c>
      <c r="AE128" s="6"/>
      <c r="AF128" s="6" t="s">
        <v>500</v>
      </c>
      <c r="AG128" s="15" t="s">
        <v>501</v>
      </c>
      <c r="AH128" s="8" t="s">
        <v>457</v>
      </c>
    </row>
    <row r="129" spans="1:34" customFormat="1" ht="36">
      <c r="A129" s="9" t="s">
        <v>502</v>
      </c>
      <c r="B129" s="10" t="s">
        <v>42</v>
      </c>
      <c r="C129" s="10" t="s">
        <v>91</v>
      </c>
      <c r="D129" s="10" t="s">
        <v>262</v>
      </c>
      <c r="E129" s="10" t="s">
        <v>36</v>
      </c>
      <c r="F129" s="7">
        <f>IF(E129="-",1,IF(G129&gt;0,1,0))</f>
        <v>1</v>
      </c>
      <c r="G129" s="7">
        <v>0</v>
      </c>
      <c r="H129" s="7"/>
      <c r="I129" s="7">
        <v>2</v>
      </c>
      <c r="J129" s="7"/>
      <c r="K129" s="7"/>
      <c r="L129" s="7"/>
      <c r="M129" s="7"/>
      <c r="N129" s="7"/>
      <c r="O129" s="10"/>
      <c r="P129" s="10"/>
      <c r="Q129" s="10"/>
      <c r="R129" s="10"/>
      <c r="S129" s="10"/>
      <c r="T129" s="10"/>
      <c r="U129" s="10"/>
      <c r="V129" s="7"/>
      <c r="W129" s="7"/>
      <c r="X129" s="7"/>
      <c r="Y129" s="7"/>
      <c r="Z129" s="10" t="s">
        <v>503</v>
      </c>
      <c r="AA129" s="10"/>
      <c r="AB129" s="10"/>
      <c r="AC129" s="12" t="s">
        <v>87</v>
      </c>
      <c r="AD129" s="10" t="s">
        <v>504</v>
      </c>
      <c r="AE129" s="10" t="s">
        <v>505</v>
      </c>
      <c r="AF129" s="10"/>
      <c r="AG129" s="10"/>
      <c r="AH129" s="11" t="s">
        <v>506</v>
      </c>
    </row>
    <row r="130" spans="1:34" customFormat="1" ht="24">
      <c r="A130" s="5" t="s">
        <v>507</v>
      </c>
      <c r="B130" s="6" t="s">
        <v>42</v>
      </c>
      <c r="C130" s="6" t="s">
        <v>43</v>
      </c>
      <c r="D130" s="6" t="s">
        <v>318</v>
      </c>
      <c r="E130" s="6" t="s">
        <v>36</v>
      </c>
      <c r="F130" s="7">
        <f>IF(E130="-",1,IF(G130&gt;0,1,0))</f>
        <v>1</v>
      </c>
      <c r="G130" s="7">
        <v>0</v>
      </c>
      <c r="H130" s="7"/>
      <c r="I130" s="7"/>
      <c r="J130" s="7"/>
      <c r="K130" s="7"/>
      <c r="L130" s="7"/>
      <c r="M130" s="7"/>
      <c r="N130" s="7"/>
      <c r="O130" s="6"/>
      <c r="P130" s="6"/>
      <c r="Q130" s="6"/>
      <c r="R130" s="6"/>
      <c r="S130" s="6"/>
      <c r="T130" s="6"/>
      <c r="U130" s="6"/>
      <c r="V130" s="7"/>
      <c r="W130" s="7"/>
      <c r="X130" s="7"/>
      <c r="Y130" s="7"/>
      <c r="Z130" s="6" t="s">
        <v>508</v>
      </c>
      <c r="AA130" s="6" t="s">
        <v>415</v>
      </c>
      <c r="AB130" s="6"/>
      <c r="AC130" s="6" t="s">
        <v>145</v>
      </c>
      <c r="AD130" s="6" t="s">
        <v>509</v>
      </c>
      <c r="AE130" s="6" t="s">
        <v>510</v>
      </c>
      <c r="AF130" s="6"/>
      <c r="AG130" s="6"/>
      <c r="AH130" s="8" t="s">
        <v>511</v>
      </c>
    </row>
    <row r="131" spans="1:34" customFormat="1" ht="36">
      <c r="A131" s="5" t="s">
        <v>512</v>
      </c>
      <c r="B131" s="6" t="s">
        <v>42</v>
      </c>
      <c r="C131" s="6" t="s">
        <v>86</v>
      </c>
      <c r="D131" s="6" t="s">
        <v>127</v>
      </c>
      <c r="E131" s="6" t="s">
        <v>73</v>
      </c>
      <c r="F131" s="7">
        <f>IF(E131="-",1,IF(G131&gt;0,1,0))</f>
        <v>1</v>
      </c>
      <c r="G131" s="7">
        <v>1</v>
      </c>
      <c r="H131" s="7"/>
      <c r="I131" s="7"/>
      <c r="J131" s="7"/>
      <c r="K131" s="7"/>
      <c r="L131" s="7"/>
      <c r="M131" s="7">
        <v>7</v>
      </c>
      <c r="N131" s="7"/>
      <c r="O131" s="6"/>
      <c r="P131" s="6"/>
      <c r="Q131" s="6"/>
      <c r="R131" s="6"/>
      <c r="S131" s="6"/>
      <c r="T131" s="6"/>
      <c r="U131" s="6"/>
      <c r="V131" s="7"/>
      <c r="W131" s="7"/>
      <c r="X131" s="7"/>
      <c r="Y131" s="7"/>
      <c r="Z131" s="6"/>
      <c r="AA131" s="6"/>
      <c r="AB131" s="6"/>
      <c r="AC131" s="6" t="s">
        <v>369</v>
      </c>
      <c r="AD131" s="6" t="s">
        <v>513</v>
      </c>
      <c r="AE131" s="6"/>
      <c r="AF131" s="6"/>
      <c r="AG131" s="6"/>
      <c r="AH131" s="8" t="s">
        <v>514</v>
      </c>
    </row>
    <row r="132" spans="1:34" ht="36">
      <c r="A132" s="5" t="s">
        <v>515</v>
      </c>
      <c r="B132" s="6" t="s">
        <v>42</v>
      </c>
      <c r="C132" s="6" t="s">
        <v>77</v>
      </c>
      <c r="D132" s="6" t="s">
        <v>78</v>
      </c>
      <c r="E132" s="6" t="s">
        <v>45</v>
      </c>
      <c r="F132" s="7">
        <f>IF(E132="-",1,IF(G132&gt;0,1,0))</f>
        <v>1</v>
      </c>
      <c r="G132" s="7">
        <v>1</v>
      </c>
      <c r="H132" s="7"/>
      <c r="I132" s="7"/>
      <c r="J132" s="7"/>
      <c r="K132" s="7"/>
      <c r="L132" s="7"/>
      <c r="M132" s="7"/>
      <c r="N132" s="7"/>
      <c r="O132" s="6"/>
      <c r="P132" s="6"/>
      <c r="Q132" s="6"/>
      <c r="R132" s="6"/>
      <c r="S132" s="6"/>
      <c r="T132" s="6"/>
      <c r="U132" s="6"/>
      <c r="V132" s="7">
        <v>5</v>
      </c>
      <c r="W132" s="7">
        <v>2</v>
      </c>
      <c r="X132" s="7">
        <v>1</v>
      </c>
      <c r="Y132" s="7">
        <v>3</v>
      </c>
      <c r="Z132" s="6"/>
      <c r="AA132" s="6" t="s">
        <v>516</v>
      </c>
      <c r="AB132" s="6"/>
      <c r="AC132" s="6"/>
      <c r="AD132" s="6" t="s">
        <v>517</v>
      </c>
      <c r="AE132" s="6"/>
      <c r="AF132" s="6"/>
      <c r="AG132" s="6"/>
      <c r="AH132" s="8" t="s">
        <v>81</v>
      </c>
    </row>
    <row r="133" spans="1:34" customFormat="1" ht="24">
      <c r="A133" s="5" t="s">
        <v>518</v>
      </c>
      <c r="B133" s="6" t="s">
        <v>33</v>
      </c>
      <c r="C133" s="6" t="s">
        <v>34</v>
      </c>
      <c r="D133" s="6" t="s">
        <v>51</v>
      </c>
      <c r="E133" s="6" t="s">
        <v>66</v>
      </c>
      <c r="F133" s="7">
        <f>IF(E133="-",1,IF(G133&gt;0,1,0))</f>
        <v>1</v>
      </c>
      <c r="G133" s="7">
        <v>4</v>
      </c>
      <c r="H133" s="7">
        <v>3</v>
      </c>
      <c r="I133" s="7" t="s">
        <v>36</v>
      </c>
      <c r="J133" s="7">
        <v>3</v>
      </c>
      <c r="K133" s="7"/>
      <c r="L133" s="7"/>
      <c r="M133" s="7"/>
      <c r="N133" s="7"/>
      <c r="O133" s="6"/>
      <c r="P133" s="6"/>
      <c r="Q133" s="6"/>
      <c r="R133" s="6"/>
      <c r="S133" s="6"/>
      <c r="T133" s="6"/>
      <c r="U133" s="6"/>
      <c r="V133" s="7"/>
      <c r="W133" s="7"/>
      <c r="X133" s="7"/>
      <c r="Y133" s="7"/>
      <c r="Z133" s="6"/>
      <c r="AA133" s="6"/>
      <c r="AB133" s="6"/>
      <c r="AC133" s="6"/>
      <c r="AD133" s="6" t="s">
        <v>519</v>
      </c>
      <c r="AE133" s="6"/>
      <c r="AF133" s="6"/>
      <c r="AG133" s="6"/>
      <c r="AH133" s="8" t="s">
        <v>124</v>
      </c>
    </row>
    <row r="134" spans="1:34" customFormat="1" ht="36">
      <c r="A134" s="5" t="s">
        <v>520</v>
      </c>
      <c r="B134" s="6" t="s">
        <v>33</v>
      </c>
      <c r="C134" s="6" t="s">
        <v>34</v>
      </c>
      <c r="D134" s="6" t="s">
        <v>318</v>
      </c>
      <c r="E134" s="6" t="s">
        <v>36</v>
      </c>
      <c r="F134" s="7">
        <f>IF(E134="-",1,IF(G134&gt;0,1,0))</f>
        <v>1</v>
      </c>
      <c r="G134" s="7">
        <v>0</v>
      </c>
      <c r="H134" s="7">
        <v>4</v>
      </c>
      <c r="I134" s="7" t="s">
        <v>36</v>
      </c>
      <c r="J134" s="7">
        <v>3</v>
      </c>
      <c r="K134" s="7"/>
      <c r="L134" s="7"/>
      <c r="M134" s="7"/>
      <c r="N134" s="7"/>
      <c r="O134" s="6"/>
      <c r="P134" s="6"/>
      <c r="Q134" s="6"/>
      <c r="R134" s="6"/>
      <c r="S134" s="6"/>
      <c r="T134" s="6"/>
      <c r="U134" s="6"/>
      <c r="V134" s="7"/>
      <c r="W134" s="7"/>
      <c r="X134" s="7"/>
      <c r="Y134" s="7"/>
      <c r="Z134" s="6"/>
      <c r="AA134" s="6"/>
      <c r="AB134" s="6"/>
      <c r="AC134" s="6"/>
      <c r="AD134" s="6" t="s">
        <v>521</v>
      </c>
      <c r="AE134" s="6" t="s">
        <v>522</v>
      </c>
      <c r="AF134" s="6"/>
      <c r="AG134" s="6"/>
      <c r="AH134" s="8" t="s">
        <v>523</v>
      </c>
    </row>
    <row r="135" spans="1:34" customFormat="1" ht="48">
      <c r="A135" s="9" t="s">
        <v>524</v>
      </c>
      <c r="B135" s="10" t="s">
        <v>42</v>
      </c>
      <c r="C135" s="10" t="s">
        <v>91</v>
      </c>
      <c r="D135" s="6" t="s">
        <v>51</v>
      </c>
      <c r="E135" s="10" t="s">
        <v>45</v>
      </c>
      <c r="F135" s="7">
        <f>IF(E135="-",1,IF(G135&gt;0,1,0))</f>
        <v>1</v>
      </c>
      <c r="G135" s="7">
        <v>2</v>
      </c>
      <c r="H135" s="7"/>
      <c r="I135" s="7">
        <v>7</v>
      </c>
      <c r="J135" s="7"/>
      <c r="K135" s="7"/>
      <c r="L135" s="7"/>
      <c r="M135" s="7"/>
      <c r="N135" s="7"/>
      <c r="O135" s="10"/>
      <c r="P135" s="10"/>
      <c r="Q135" s="10"/>
      <c r="R135" s="10"/>
      <c r="S135" s="10"/>
      <c r="T135" s="10"/>
      <c r="U135" s="10"/>
      <c r="V135" s="7"/>
      <c r="W135" s="7"/>
      <c r="X135" s="7"/>
      <c r="Y135" s="7"/>
      <c r="Z135" s="10" t="s">
        <v>525</v>
      </c>
      <c r="AA135" s="10"/>
      <c r="AB135" s="10"/>
      <c r="AC135" s="12" t="s">
        <v>46</v>
      </c>
      <c r="AD135" s="10" t="s">
        <v>526</v>
      </c>
      <c r="AE135" s="10"/>
      <c r="AF135" s="10" t="s">
        <v>527</v>
      </c>
      <c r="AG135" s="10"/>
      <c r="AH135" s="11" t="s">
        <v>528</v>
      </c>
    </row>
    <row r="136" spans="1:34" customFormat="1" ht="72">
      <c r="A136" s="5" t="s">
        <v>529</v>
      </c>
      <c r="B136" s="6" t="s">
        <v>42</v>
      </c>
      <c r="C136" s="6" t="s">
        <v>65</v>
      </c>
      <c r="D136" s="6" t="s">
        <v>51</v>
      </c>
      <c r="E136" s="6" t="s">
        <v>45</v>
      </c>
      <c r="F136" s="7">
        <f>IF(E136="-",1,IF(G136&gt;0,1,0))</f>
        <v>1</v>
      </c>
      <c r="G136" s="7">
        <v>2</v>
      </c>
      <c r="H136" s="7"/>
      <c r="I136" s="7">
        <v>6</v>
      </c>
      <c r="J136" s="7"/>
      <c r="K136" s="7"/>
      <c r="L136" s="7"/>
      <c r="M136" s="7"/>
      <c r="N136" s="7"/>
      <c r="O136" s="6"/>
      <c r="P136" s="6"/>
      <c r="Q136" s="6"/>
      <c r="R136" s="6"/>
      <c r="S136" s="6"/>
      <c r="T136" s="6"/>
      <c r="U136" s="6"/>
      <c r="V136" s="7"/>
      <c r="W136" s="7"/>
      <c r="X136" s="7"/>
      <c r="Y136" s="7"/>
      <c r="Z136" s="6"/>
      <c r="AA136" s="6" t="s">
        <v>243</v>
      </c>
      <c r="AB136" s="6"/>
      <c r="AC136" s="6"/>
      <c r="AD136" s="6" t="s">
        <v>530</v>
      </c>
      <c r="AE136" s="6"/>
      <c r="AF136" s="6" t="s">
        <v>531</v>
      </c>
      <c r="AG136" s="6"/>
      <c r="AH136" s="8" t="s">
        <v>532</v>
      </c>
    </row>
    <row r="137" spans="1:34" customFormat="1" ht="24">
      <c r="A137" s="5" t="s">
        <v>533</v>
      </c>
      <c r="B137" s="6" t="s">
        <v>42</v>
      </c>
      <c r="C137" s="6" t="s">
        <v>381</v>
      </c>
      <c r="D137" s="6" t="s">
        <v>127</v>
      </c>
      <c r="E137" s="6" t="s">
        <v>66</v>
      </c>
      <c r="F137" s="7">
        <f>IF(E137="-",1,IF(G137&gt;0,1,0))</f>
        <v>1</v>
      </c>
      <c r="G137" s="7">
        <v>4</v>
      </c>
      <c r="H137" s="7"/>
      <c r="I137" s="7"/>
      <c r="J137" s="7"/>
      <c r="K137" s="7"/>
      <c r="L137" s="7"/>
      <c r="M137" s="7"/>
      <c r="N137" s="7">
        <v>1</v>
      </c>
      <c r="O137" s="6" t="s">
        <v>534</v>
      </c>
      <c r="P137" s="6">
        <v>8</v>
      </c>
      <c r="Q137" s="6" t="s">
        <v>535</v>
      </c>
      <c r="R137" s="6">
        <v>8</v>
      </c>
      <c r="S137" s="6"/>
      <c r="T137" s="6"/>
      <c r="U137" s="6"/>
      <c r="V137" s="7"/>
      <c r="W137" s="7"/>
      <c r="X137" s="7"/>
      <c r="Y137" s="7"/>
      <c r="Z137" s="6"/>
      <c r="AA137" s="6"/>
      <c r="AB137" s="6"/>
      <c r="AC137" s="6"/>
      <c r="AD137" s="6" t="s">
        <v>536</v>
      </c>
      <c r="AE137" s="6" t="s">
        <v>536</v>
      </c>
      <c r="AF137" s="6"/>
      <c r="AG137" s="6"/>
      <c r="AH137" s="8" t="s">
        <v>537</v>
      </c>
    </row>
    <row r="138" spans="1:34" customFormat="1" ht="24">
      <c r="A138" s="9" t="s">
        <v>538</v>
      </c>
      <c r="B138" s="10" t="s">
        <v>42</v>
      </c>
      <c r="C138" s="10" t="s">
        <v>91</v>
      </c>
      <c r="D138" s="10" t="s">
        <v>160</v>
      </c>
      <c r="E138" s="10" t="s">
        <v>66</v>
      </c>
      <c r="F138" s="7">
        <f>IF(E138="-",1,IF(G138&gt;0,1,0))</f>
        <v>1</v>
      </c>
      <c r="G138" s="7">
        <v>4</v>
      </c>
      <c r="H138" s="7"/>
      <c r="I138" s="7">
        <v>4</v>
      </c>
      <c r="J138" s="7"/>
      <c r="K138" s="7"/>
      <c r="L138" s="7"/>
      <c r="M138" s="7"/>
      <c r="N138" s="7"/>
      <c r="O138" s="10"/>
      <c r="P138" s="10"/>
      <c r="Q138" s="10"/>
      <c r="R138" s="10"/>
      <c r="S138" s="10"/>
      <c r="T138" s="10"/>
      <c r="U138" s="10"/>
      <c r="V138" s="7"/>
      <c r="W138" s="7"/>
      <c r="X138" s="7"/>
      <c r="Y138" s="7"/>
      <c r="Z138" s="10" t="s">
        <v>150</v>
      </c>
      <c r="AA138" s="10"/>
      <c r="AB138" s="10"/>
      <c r="AC138" s="12" t="s">
        <v>46</v>
      </c>
      <c r="AD138" s="10" t="s">
        <v>539</v>
      </c>
      <c r="AE138" s="10"/>
      <c r="AF138" s="10"/>
      <c r="AG138" s="10"/>
      <c r="AH138" s="11" t="s">
        <v>359</v>
      </c>
    </row>
    <row r="139" spans="1:34" customFormat="1" ht="36">
      <c r="A139" s="5" t="s">
        <v>540</v>
      </c>
      <c r="B139" s="6" t="s">
        <v>42</v>
      </c>
      <c r="C139" s="6" t="s">
        <v>65</v>
      </c>
      <c r="D139" s="6" t="s">
        <v>51</v>
      </c>
      <c r="E139" s="6" t="s">
        <v>45</v>
      </c>
      <c r="F139" s="7">
        <f>IF(E139="-",1,IF(G139&gt;0,1,0))</f>
        <v>1</v>
      </c>
      <c r="G139" s="7">
        <v>1</v>
      </c>
      <c r="H139" s="7"/>
      <c r="I139" s="7">
        <v>6</v>
      </c>
      <c r="J139" s="7"/>
      <c r="K139" s="7"/>
      <c r="L139" s="7"/>
      <c r="M139" s="7"/>
      <c r="N139" s="7"/>
      <c r="O139" s="6"/>
      <c r="P139" s="6"/>
      <c r="Q139" s="6"/>
      <c r="R139" s="6"/>
      <c r="S139" s="6"/>
      <c r="T139" s="6"/>
      <c r="U139" s="6"/>
      <c r="V139" s="7"/>
      <c r="W139" s="7"/>
      <c r="X139" s="7"/>
      <c r="Y139" s="7"/>
      <c r="Z139" s="6"/>
      <c r="AA139" s="6" t="s">
        <v>243</v>
      </c>
      <c r="AB139" s="6"/>
      <c r="AC139" s="6"/>
      <c r="AD139" s="6" t="s">
        <v>541</v>
      </c>
      <c r="AE139" s="6"/>
      <c r="AF139" s="6" t="s">
        <v>542</v>
      </c>
      <c r="AG139" s="6"/>
      <c r="AH139" s="8" t="s">
        <v>108</v>
      </c>
    </row>
    <row r="140" spans="1:34" customFormat="1" ht="36">
      <c r="A140" s="5" t="s">
        <v>543</v>
      </c>
      <c r="B140" s="6" t="s">
        <v>42</v>
      </c>
      <c r="C140" s="6" t="s">
        <v>43</v>
      </c>
      <c r="D140" s="6" t="s">
        <v>44</v>
      </c>
      <c r="E140" s="6" t="s">
        <v>73</v>
      </c>
      <c r="F140" s="7">
        <f>IF(E140="-",1,IF(G140&gt;0,1,0))</f>
        <v>0</v>
      </c>
      <c r="G140" s="7">
        <v>0</v>
      </c>
      <c r="H140" s="7"/>
      <c r="I140" s="7"/>
      <c r="J140" s="7"/>
      <c r="K140" s="7"/>
      <c r="L140" s="7"/>
      <c r="M140" s="7"/>
      <c r="N140" s="7"/>
      <c r="O140" s="6"/>
      <c r="P140" s="6"/>
      <c r="Q140" s="6"/>
      <c r="R140" s="6"/>
      <c r="S140" s="6"/>
      <c r="T140" s="6"/>
      <c r="U140" s="6"/>
      <c r="V140" s="7"/>
      <c r="W140" s="7"/>
      <c r="X140" s="7"/>
      <c r="Y140" s="7"/>
      <c r="Z140" s="6"/>
      <c r="AA140" s="6" t="s">
        <v>122</v>
      </c>
      <c r="AB140" s="6"/>
      <c r="AC140" s="6" t="s">
        <v>46</v>
      </c>
      <c r="AD140" s="6" t="s">
        <v>544</v>
      </c>
      <c r="AE140" s="6"/>
      <c r="AF140" s="6"/>
      <c r="AG140" s="6"/>
      <c r="AH140" s="8" t="s">
        <v>330</v>
      </c>
    </row>
    <row r="141" spans="1:34" customFormat="1" ht="24">
      <c r="A141" s="5" t="s">
        <v>545</v>
      </c>
      <c r="B141" s="6" t="s">
        <v>42</v>
      </c>
      <c r="C141" s="6" t="s">
        <v>50</v>
      </c>
      <c r="D141" s="6" t="s">
        <v>127</v>
      </c>
      <c r="E141" s="6" t="s">
        <v>73</v>
      </c>
      <c r="F141" s="7">
        <f>IF(E141="-",1,IF(G141&gt;0,1,0))</f>
        <v>1</v>
      </c>
      <c r="G141" s="7">
        <v>2</v>
      </c>
      <c r="H141" s="7"/>
      <c r="I141" s="7"/>
      <c r="J141" s="7"/>
      <c r="K141" s="7"/>
      <c r="L141" s="7"/>
      <c r="M141" s="7"/>
      <c r="N141" s="7"/>
      <c r="O141" s="6"/>
      <c r="P141" s="6"/>
      <c r="Q141" s="6"/>
      <c r="R141" s="6"/>
      <c r="S141" s="6"/>
      <c r="T141" s="6"/>
      <c r="U141" s="6"/>
      <c r="V141" s="7">
        <v>2</v>
      </c>
      <c r="W141" s="7">
        <v>1</v>
      </c>
      <c r="X141" s="7">
        <v>0</v>
      </c>
      <c r="Y141" s="7">
        <v>1</v>
      </c>
      <c r="Z141" s="6" t="s">
        <v>546</v>
      </c>
      <c r="AA141" s="6" t="s">
        <v>258</v>
      </c>
      <c r="AB141" s="6"/>
      <c r="AC141" s="6"/>
      <c r="AD141" s="6" t="s">
        <v>547</v>
      </c>
      <c r="AE141" s="6"/>
      <c r="AF141" s="6"/>
      <c r="AG141" s="6"/>
      <c r="AH141" s="8" t="s">
        <v>178</v>
      </c>
    </row>
    <row r="142" spans="1:34" customFormat="1" ht="36">
      <c r="A142" s="5" t="s">
        <v>548</v>
      </c>
      <c r="B142" s="6" t="s">
        <v>126</v>
      </c>
      <c r="C142" s="6" t="s">
        <v>126</v>
      </c>
      <c r="D142" s="6" t="s">
        <v>127</v>
      </c>
      <c r="E142" s="6" t="s">
        <v>45</v>
      </c>
      <c r="F142" s="7">
        <f>IF(E142="-",1,IF(G142&gt;0,1,0))</f>
        <v>1</v>
      </c>
      <c r="G142" s="7">
        <v>1</v>
      </c>
      <c r="H142" s="7"/>
      <c r="I142" s="7"/>
      <c r="J142" s="7"/>
      <c r="K142" s="7"/>
      <c r="L142" s="7"/>
      <c r="M142" s="7"/>
      <c r="N142" s="7"/>
      <c r="O142" s="6"/>
      <c r="P142" s="6"/>
      <c r="Q142" s="6"/>
      <c r="R142" s="6"/>
      <c r="S142" s="6" t="s">
        <v>128</v>
      </c>
      <c r="T142" s="6" t="s">
        <v>281</v>
      </c>
      <c r="U142" s="6" t="s">
        <v>151</v>
      </c>
      <c r="V142" s="7">
        <v>9</v>
      </c>
      <c r="W142" s="7">
        <v>4</v>
      </c>
      <c r="X142" s="7">
        <v>7</v>
      </c>
      <c r="Y142" s="7">
        <v>5</v>
      </c>
      <c r="Z142" s="6"/>
      <c r="AA142" s="6" t="s">
        <v>549</v>
      </c>
      <c r="AB142" s="6"/>
      <c r="AC142" s="6"/>
      <c r="AD142" s="6" t="s">
        <v>550</v>
      </c>
      <c r="AE142" s="6"/>
      <c r="AF142" s="6"/>
      <c r="AG142" s="6"/>
      <c r="AH142" s="8" t="s">
        <v>409</v>
      </c>
    </row>
    <row r="143" spans="1:34" customFormat="1" ht="36">
      <c r="A143" s="5" t="s">
        <v>551</v>
      </c>
      <c r="B143" s="6" t="s">
        <v>126</v>
      </c>
      <c r="C143" s="6" t="s">
        <v>126</v>
      </c>
      <c r="D143" s="6" t="s">
        <v>127</v>
      </c>
      <c r="E143" s="6"/>
      <c r="F143" s="7"/>
      <c r="G143" s="7"/>
      <c r="H143" s="7"/>
      <c r="I143" s="7"/>
      <c r="J143" s="7"/>
      <c r="K143" s="7"/>
      <c r="L143" s="7"/>
      <c r="M143" s="7"/>
      <c r="N143" s="7"/>
      <c r="O143" s="6"/>
      <c r="P143" s="6"/>
      <c r="Q143" s="6"/>
      <c r="R143" s="6"/>
      <c r="S143" s="6" t="s">
        <v>128</v>
      </c>
      <c r="T143" s="6" t="s">
        <v>135</v>
      </c>
      <c r="U143" s="6" t="s">
        <v>151</v>
      </c>
      <c r="V143" s="7">
        <v>9</v>
      </c>
      <c r="W143" s="7">
        <v>7</v>
      </c>
      <c r="X143" s="7">
        <v>7</v>
      </c>
      <c r="Y143" s="7">
        <v>8</v>
      </c>
      <c r="Z143" s="6"/>
      <c r="AA143" s="6" t="s">
        <v>549</v>
      </c>
      <c r="AB143" s="6"/>
      <c r="AC143" s="6"/>
      <c r="AD143" s="6" t="s">
        <v>550</v>
      </c>
      <c r="AE143" s="6"/>
      <c r="AF143" s="6"/>
      <c r="AG143" s="6"/>
      <c r="AH143" s="8" t="s">
        <v>409</v>
      </c>
    </row>
    <row r="144" spans="1:34" customFormat="1" ht="24">
      <c r="A144" s="9" t="s">
        <v>552</v>
      </c>
      <c r="B144" s="10" t="s">
        <v>42</v>
      </c>
      <c r="C144" s="10" t="s">
        <v>91</v>
      </c>
      <c r="D144" s="10" t="s">
        <v>78</v>
      </c>
      <c r="E144" s="10" t="s">
        <v>45</v>
      </c>
      <c r="F144" s="7">
        <f>IF(E144="-",1,IF(G144&gt;0,1,0))</f>
        <v>1</v>
      </c>
      <c r="G144" s="7">
        <v>1</v>
      </c>
      <c r="H144" s="7"/>
      <c r="I144" s="7">
        <v>5</v>
      </c>
      <c r="J144" s="7"/>
      <c r="K144" s="7"/>
      <c r="L144" s="7"/>
      <c r="M144" s="7"/>
      <c r="N144" s="7"/>
      <c r="O144" s="10"/>
      <c r="P144" s="10"/>
      <c r="Q144" s="10"/>
      <c r="R144" s="10"/>
      <c r="S144" s="10"/>
      <c r="T144" s="10"/>
      <c r="U144" s="10"/>
      <c r="V144" s="7"/>
      <c r="W144" s="7"/>
      <c r="X144" s="7"/>
      <c r="Y144" s="7"/>
      <c r="Z144" s="10" t="s">
        <v>553</v>
      </c>
      <c r="AA144" s="10"/>
      <c r="AB144" s="10"/>
      <c r="AC144" s="12" t="s">
        <v>46</v>
      </c>
      <c r="AD144" s="10" t="s">
        <v>554</v>
      </c>
      <c r="AE144" s="10"/>
      <c r="AF144" s="10"/>
      <c r="AG144" s="10"/>
      <c r="AH144" s="11" t="s">
        <v>471</v>
      </c>
    </row>
    <row r="145" spans="1:34" customFormat="1" ht="24">
      <c r="A145" s="5" t="s">
        <v>555</v>
      </c>
      <c r="B145" s="6" t="s">
        <v>33</v>
      </c>
      <c r="C145" s="6" t="s">
        <v>34</v>
      </c>
      <c r="D145" s="6" t="s">
        <v>51</v>
      </c>
      <c r="E145" s="6" t="s">
        <v>66</v>
      </c>
      <c r="F145" s="7">
        <f>IF(E145="-",1,IF(G145&gt;0,1,0))</f>
        <v>1</v>
      </c>
      <c r="G145" s="7">
        <v>4</v>
      </c>
      <c r="H145" s="7">
        <v>6</v>
      </c>
      <c r="I145" s="7" t="s">
        <v>36</v>
      </c>
      <c r="J145" s="7">
        <v>3</v>
      </c>
      <c r="K145" s="7"/>
      <c r="L145" s="7"/>
      <c r="M145" s="7"/>
      <c r="N145" s="7"/>
      <c r="O145" s="6"/>
      <c r="P145" s="6"/>
      <c r="Q145" s="6"/>
      <c r="R145" s="6"/>
      <c r="S145" s="6"/>
      <c r="T145" s="6"/>
      <c r="U145" s="6"/>
      <c r="V145" s="7"/>
      <c r="W145" s="7"/>
      <c r="X145" s="7"/>
      <c r="Y145" s="7"/>
      <c r="Z145" s="6"/>
      <c r="AA145" s="6"/>
      <c r="AB145" s="6"/>
      <c r="AC145" s="6"/>
      <c r="AD145" s="6" t="s">
        <v>556</v>
      </c>
      <c r="AE145" s="6"/>
      <c r="AF145" s="6"/>
      <c r="AG145" s="6"/>
      <c r="AH145" s="8" t="s">
        <v>528</v>
      </c>
    </row>
    <row r="146" spans="1:34" customFormat="1" ht="24">
      <c r="A146" s="5" t="s">
        <v>557</v>
      </c>
      <c r="B146" s="6" t="s">
        <v>126</v>
      </c>
      <c r="C146" s="6" t="s">
        <v>126</v>
      </c>
      <c r="D146" s="6" t="s">
        <v>51</v>
      </c>
      <c r="E146" s="6" t="s">
        <v>45</v>
      </c>
      <c r="F146" s="7">
        <f>IF(E146="-",1,IF(G146&gt;0,1,0))</f>
        <v>1</v>
      </c>
      <c r="G146" s="7">
        <v>1</v>
      </c>
      <c r="H146" s="7"/>
      <c r="I146" s="7"/>
      <c r="J146" s="7"/>
      <c r="K146" s="7"/>
      <c r="L146" s="7"/>
      <c r="M146" s="7"/>
      <c r="N146" s="7"/>
      <c r="O146" s="6"/>
      <c r="P146" s="6"/>
      <c r="Q146" s="6"/>
      <c r="R146" s="6"/>
      <c r="S146" s="6" t="s">
        <v>128</v>
      </c>
      <c r="T146" s="6" t="s">
        <v>129</v>
      </c>
      <c r="U146" s="6" t="s">
        <v>151</v>
      </c>
      <c r="V146" s="7">
        <v>10</v>
      </c>
      <c r="W146" s="7">
        <v>2</v>
      </c>
      <c r="X146" s="7">
        <v>9</v>
      </c>
      <c r="Y146" s="7">
        <v>4</v>
      </c>
      <c r="Z146" s="6"/>
      <c r="AA146" s="6" t="s">
        <v>558</v>
      </c>
      <c r="AB146" s="6"/>
      <c r="AC146" s="6"/>
      <c r="AD146" s="6" t="s">
        <v>559</v>
      </c>
      <c r="AE146" s="6"/>
      <c r="AF146" s="6"/>
      <c r="AG146" s="6"/>
      <c r="AH146" s="8" t="s">
        <v>560</v>
      </c>
    </row>
    <row r="147" spans="1:34" customFormat="1" ht="24">
      <c r="A147" s="5" t="s">
        <v>561</v>
      </c>
      <c r="B147" s="6" t="s">
        <v>126</v>
      </c>
      <c r="C147" s="6" t="s">
        <v>126</v>
      </c>
      <c r="D147" s="6" t="s">
        <v>51</v>
      </c>
      <c r="E147" s="6"/>
      <c r="F147" s="7"/>
      <c r="G147" s="7"/>
      <c r="H147" s="7"/>
      <c r="I147" s="7"/>
      <c r="J147" s="7"/>
      <c r="K147" s="7"/>
      <c r="L147" s="7"/>
      <c r="M147" s="7"/>
      <c r="N147" s="7"/>
      <c r="O147" s="6"/>
      <c r="P147" s="6"/>
      <c r="Q147" s="6"/>
      <c r="R147" s="6"/>
      <c r="S147" s="6" t="s">
        <v>128</v>
      </c>
      <c r="T147" s="6" t="s">
        <v>135</v>
      </c>
      <c r="U147" s="6" t="s">
        <v>151</v>
      </c>
      <c r="V147" s="7">
        <v>10</v>
      </c>
      <c r="W147" s="7">
        <v>8</v>
      </c>
      <c r="X147" s="7">
        <v>9</v>
      </c>
      <c r="Y147" s="7">
        <v>10</v>
      </c>
      <c r="Z147" s="6"/>
      <c r="AA147" s="6" t="s">
        <v>558</v>
      </c>
      <c r="AB147" s="6"/>
      <c r="AC147" s="6"/>
      <c r="AD147" s="6" t="s">
        <v>559</v>
      </c>
      <c r="AE147" s="6"/>
      <c r="AF147" s="6"/>
      <c r="AG147" s="6"/>
      <c r="AH147" s="8" t="s">
        <v>560</v>
      </c>
    </row>
    <row r="148" spans="1:34" customFormat="1" ht="15">
      <c r="A148" s="5" t="s">
        <v>562</v>
      </c>
      <c r="B148" s="6" t="s">
        <v>33</v>
      </c>
      <c r="C148" s="6" t="s">
        <v>34</v>
      </c>
      <c r="D148" s="6" t="s">
        <v>44</v>
      </c>
      <c r="E148" s="6" t="s">
        <v>73</v>
      </c>
      <c r="F148" s="7">
        <f>IF(E148="-",1,IF(G148&gt;0,1,0))</f>
        <v>0</v>
      </c>
      <c r="G148" s="7">
        <v>0</v>
      </c>
      <c r="H148" s="7">
        <v>3</v>
      </c>
      <c r="I148" s="7" t="s">
        <v>36</v>
      </c>
      <c r="J148" s="7">
        <v>3</v>
      </c>
      <c r="K148" s="7"/>
      <c r="L148" s="7"/>
      <c r="M148" s="7"/>
      <c r="N148" s="7"/>
      <c r="O148" s="6"/>
      <c r="P148" s="6"/>
      <c r="Q148" s="6"/>
      <c r="R148" s="6"/>
      <c r="S148" s="6"/>
      <c r="T148" s="6"/>
      <c r="U148" s="6"/>
      <c r="V148" s="7"/>
      <c r="W148" s="7"/>
      <c r="X148" s="7"/>
      <c r="Y148" s="7"/>
      <c r="Z148" s="6"/>
      <c r="AA148" s="6"/>
      <c r="AB148" s="6"/>
      <c r="AC148" s="6"/>
      <c r="AD148" s="6" t="s">
        <v>563</v>
      </c>
      <c r="AE148" s="6"/>
      <c r="AF148" s="6"/>
      <c r="AG148" s="6"/>
      <c r="AH148" s="8" t="s">
        <v>537</v>
      </c>
    </row>
    <row r="149" spans="1:34" customFormat="1" ht="48">
      <c r="A149" s="5" t="s">
        <v>564</v>
      </c>
      <c r="B149" s="6" t="s">
        <v>42</v>
      </c>
      <c r="C149" s="6" t="s">
        <v>96</v>
      </c>
      <c r="D149" s="6" t="s">
        <v>247</v>
      </c>
      <c r="E149" s="6" t="s">
        <v>248</v>
      </c>
      <c r="F149" s="7">
        <f>IF(E149="-",1,IF(G149&gt;0,1,0))</f>
        <v>0</v>
      </c>
      <c r="G149" s="7">
        <v>0</v>
      </c>
      <c r="H149" s="7"/>
      <c r="I149" s="7"/>
      <c r="J149" s="7"/>
      <c r="K149" s="7"/>
      <c r="L149" s="7"/>
      <c r="M149" s="7"/>
      <c r="N149" s="7"/>
      <c r="O149" s="6"/>
      <c r="P149" s="6"/>
      <c r="Q149" s="6"/>
      <c r="R149" s="6"/>
      <c r="S149" s="6"/>
      <c r="T149" s="6"/>
      <c r="U149" s="6"/>
      <c r="V149" s="7">
        <v>6</v>
      </c>
      <c r="W149" s="7">
        <v>3</v>
      </c>
      <c r="X149" s="7">
        <v>3</v>
      </c>
      <c r="Y149" s="7">
        <v>4</v>
      </c>
      <c r="Z149" s="6"/>
      <c r="AA149" s="6" t="s">
        <v>565</v>
      </c>
      <c r="AB149" s="6" t="s">
        <v>54</v>
      </c>
      <c r="AC149" s="6"/>
      <c r="AD149" s="6" t="s">
        <v>566</v>
      </c>
      <c r="AE149" s="6"/>
      <c r="AF149" s="6" t="s">
        <v>250</v>
      </c>
      <c r="AG149" s="6"/>
      <c r="AH149" s="8" t="s">
        <v>398</v>
      </c>
    </row>
    <row r="150" spans="1:34" customFormat="1" ht="24">
      <c r="A150" s="5" t="s">
        <v>567</v>
      </c>
      <c r="B150" s="6" t="s">
        <v>126</v>
      </c>
      <c r="C150" s="6" t="s">
        <v>126</v>
      </c>
      <c r="D150" s="6" t="s">
        <v>51</v>
      </c>
      <c r="E150" s="6" t="s">
        <v>73</v>
      </c>
      <c r="F150" s="7">
        <f>IF(E150="-",1,IF(G150&gt;0,1,0))</f>
        <v>1</v>
      </c>
      <c r="G150" s="7">
        <v>1</v>
      </c>
      <c r="H150" s="7"/>
      <c r="I150" s="7"/>
      <c r="J150" s="7"/>
      <c r="K150" s="7"/>
      <c r="L150" s="7"/>
      <c r="M150" s="7"/>
      <c r="N150" s="7"/>
      <c r="O150" s="6"/>
      <c r="P150" s="6"/>
      <c r="Q150" s="6"/>
      <c r="R150" s="6"/>
      <c r="S150" s="6" t="s">
        <v>128</v>
      </c>
      <c r="T150" s="6" t="s">
        <v>175</v>
      </c>
      <c r="U150" s="6" t="s">
        <v>151</v>
      </c>
      <c r="V150" s="7">
        <v>6</v>
      </c>
      <c r="W150" s="7">
        <v>2</v>
      </c>
      <c r="X150" s="7">
        <v>6</v>
      </c>
      <c r="Y150" s="7">
        <v>3</v>
      </c>
      <c r="Z150" s="6"/>
      <c r="AA150" s="6" t="s">
        <v>568</v>
      </c>
      <c r="AB150" s="6"/>
      <c r="AC150" s="6"/>
      <c r="AD150" s="6" t="s">
        <v>569</v>
      </c>
      <c r="AE150" s="6"/>
      <c r="AF150" s="6"/>
      <c r="AG150" s="6"/>
      <c r="AH150" s="8" t="s">
        <v>479</v>
      </c>
    </row>
    <row r="151" spans="1:34" customFormat="1" ht="24">
      <c r="A151" s="5" t="s">
        <v>570</v>
      </c>
      <c r="B151" s="6" t="s">
        <v>126</v>
      </c>
      <c r="C151" s="6" t="s">
        <v>126</v>
      </c>
      <c r="D151" s="6" t="s">
        <v>51</v>
      </c>
      <c r="E151" s="6"/>
      <c r="F151" s="7"/>
      <c r="G151" s="7"/>
      <c r="H151" s="7"/>
      <c r="I151" s="7"/>
      <c r="J151" s="7"/>
      <c r="K151" s="7"/>
      <c r="L151" s="7"/>
      <c r="M151" s="7"/>
      <c r="N151" s="7"/>
      <c r="O151" s="6"/>
      <c r="P151" s="6"/>
      <c r="Q151" s="6"/>
      <c r="R151" s="6"/>
      <c r="S151" s="6" t="s">
        <v>128</v>
      </c>
      <c r="T151" s="6" t="s">
        <v>135</v>
      </c>
      <c r="U151" s="6" t="s">
        <v>151</v>
      </c>
      <c r="V151" s="7">
        <v>6</v>
      </c>
      <c r="W151" s="7">
        <v>5</v>
      </c>
      <c r="X151" s="7">
        <v>6</v>
      </c>
      <c r="Y151" s="7">
        <v>5</v>
      </c>
      <c r="Z151" s="6"/>
      <c r="AA151" s="6" t="s">
        <v>568</v>
      </c>
      <c r="AB151" s="6"/>
      <c r="AC151" s="6"/>
      <c r="AD151" s="6" t="s">
        <v>569</v>
      </c>
      <c r="AE151" s="6"/>
      <c r="AF151" s="6"/>
      <c r="AG151" s="6"/>
      <c r="AH151" s="8" t="s">
        <v>479</v>
      </c>
    </row>
    <row r="152" spans="1:34" customFormat="1" ht="72">
      <c r="A152" s="5" t="s">
        <v>571</v>
      </c>
      <c r="B152" s="6" t="s">
        <v>42</v>
      </c>
      <c r="C152" s="6" t="s">
        <v>43</v>
      </c>
      <c r="D152" s="6" t="s">
        <v>44</v>
      </c>
      <c r="E152" s="6" t="s">
        <v>73</v>
      </c>
      <c r="F152" s="7">
        <f>IF(E152="-",1,IF(G152&gt;0,1,0))</f>
        <v>0</v>
      </c>
      <c r="G152" s="7">
        <v>0</v>
      </c>
      <c r="H152" s="7"/>
      <c r="I152" s="7"/>
      <c r="J152" s="7"/>
      <c r="K152" s="7"/>
      <c r="L152" s="7"/>
      <c r="M152" s="7"/>
      <c r="N152" s="7"/>
      <c r="O152" s="6"/>
      <c r="P152" s="6"/>
      <c r="Q152" s="6"/>
      <c r="R152" s="6"/>
      <c r="S152" s="6"/>
      <c r="T152" s="6"/>
      <c r="U152" s="6"/>
      <c r="V152" s="7"/>
      <c r="W152" s="7"/>
      <c r="X152" s="7"/>
      <c r="Y152" s="7"/>
      <c r="Z152" s="6" t="s">
        <v>572</v>
      </c>
      <c r="AA152" s="6" t="s">
        <v>407</v>
      </c>
      <c r="AB152" s="6"/>
      <c r="AC152" s="6" t="s">
        <v>87</v>
      </c>
      <c r="AD152" s="6" t="s">
        <v>573</v>
      </c>
      <c r="AE152" s="6"/>
      <c r="AF152" s="6" t="s">
        <v>574</v>
      </c>
      <c r="AG152" s="6"/>
      <c r="AH152" s="8" t="s">
        <v>284</v>
      </c>
    </row>
    <row r="153" spans="1:34" customFormat="1" ht="36">
      <c r="A153" s="5" t="s">
        <v>575</v>
      </c>
      <c r="B153" s="6" t="s">
        <v>42</v>
      </c>
      <c r="C153" s="6" t="s">
        <v>393</v>
      </c>
      <c r="D153" s="6" t="s">
        <v>78</v>
      </c>
      <c r="E153" s="6" t="s">
        <v>66</v>
      </c>
      <c r="F153" s="7">
        <f>IF(E153="-",1,IF(G153&gt;0,1,0))</f>
        <v>1</v>
      </c>
      <c r="G153" s="7">
        <v>4</v>
      </c>
      <c r="H153" s="7"/>
      <c r="I153" s="7"/>
      <c r="J153" s="7"/>
      <c r="K153" s="7"/>
      <c r="L153" s="7"/>
      <c r="M153" s="7"/>
      <c r="N153" s="7"/>
      <c r="O153" s="6"/>
      <c r="P153" s="6"/>
      <c r="Q153" s="6"/>
      <c r="R153" s="6"/>
      <c r="S153" s="6"/>
      <c r="T153" s="6"/>
      <c r="U153" s="6"/>
      <c r="V153" s="7"/>
      <c r="W153" s="7"/>
      <c r="X153" s="7"/>
      <c r="Y153" s="7"/>
      <c r="Z153" s="6" t="s">
        <v>126</v>
      </c>
      <c r="AA153" s="6"/>
      <c r="AB153" s="6"/>
      <c r="AC153" s="14" t="s">
        <v>145</v>
      </c>
      <c r="AD153" s="6" t="s">
        <v>576</v>
      </c>
      <c r="AE153" s="6"/>
      <c r="AF153" s="6"/>
      <c r="AG153" s="6"/>
      <c r="AH153" s="8" t="s">
        <v>577</v>
      </c>
    </row>
    <row r="154" spans="1:34" customFormat="1" ht="72">
      <c r="A154" s="5" t="s">
        <v>578</v>
      </c>
      <c r="B154" s="6" t="s">
        <v>33</v>
      </c>
      <c r="C154" s="6" t="s">
        <v>268</v>
      </c>
      <c r="D154" s="6" t="s">
        <v>51</v>
      </c>
      <c r="E154" s="6" t="s">
        <v>73</v>
      </c>
      <c r="F154" s="7">
        <f>IF(E154="-",1,IF(G154&gt;0,1,0))</f>
        <v>1</v>
      </c>
      <c r="G154" s="7">
        <v>3</v>
      </c>
      <c r="H154" s="7" t="s">
        <v>36</v>
      </c>
      <c r="I154" s="7" t="s">
        <v>36</v>
      </c>
      <c r="J154" s="7" t="s">
        <v>36</v>
      </c>
      <c r="K154" s="7"/>
      <c r="L154" s="7"/>
      <c r="M154" s="7"/>
      <c r="N154" s="7"/>
      <c r="O154" s="6"/>
      <c r="P154" s="6"/>
      <c r="Q154" s="6"/>
      <c r="R154" s="6"/>
      <c r="S154" s="6"/>
      <c r="T154" s="6"/>
      <c r="U154" s="6"/>
      <c r="V154" s="7"/>
      <c r="W154" s="7"/>
      <c r="X154" s="7"/>
      <c r="Y154" s="7"/>
      <c r="Z154" s="6"/>
      <c r="AA154" s="6" t="s">
        <v>269</v>
      </c>
      <c r="AB154" s="6"/>
      <c r="AC154" s="6"/>
      <c r="AD154" s="6" t="s">
        <v>579</v>
      </c>
      <c r="AE154" s="6"/>
      <c r="AF154" s="14" t="s">
        <v>580</v>
      </c>
      <c r="AG154" s="6"/>
      <c r="AH154" s="8" t="s">
        <v>581</v>
      </c>
    </row>
    <row r="155" spans="1:34" customFormat="1" ht="24">
      <c r="A155" s="5" t="s">
        <v>582</v>
      </c>
      <c r="B155" s="6" t="s">
        <v>42</v>
      </c>
      <c r="C155" s="6" t="s">
        <v>96</v>
      </c>
      <c r="D155" s="6" t="s">
        <v>160</v>
      </c>
      <c r="E155" s="6" t="s">
        <v>66</v>
      </c>
      <c r="F155" s="7">
        <f>IF(E155="-",1,IF(G155&gt;0,1,0))</f>
        <v>1</v>
      </c>
      <c r="G155" s="7">
        <v>4</v>
      </c>
      <c r="H155" s="7"/>
      <c r="I155" s="7"/>
      <c r="J155" s="7"/>
      <c r="K155" s="7"/>
      <c r="L155" s="7"/>
      <c r="M155" s="7"/>
      <c r="N155" s="7"/>
      <c r="O155" s="6"/>
      <c r="P155" s="6"/>
      <c r="Q155" s="6"/>
      <c r="R155" s="6"/>
      <c r="S155" s="6"/>
      <c r="T155" s="6"/>
      <c r="U155" s="6"/>
      <c r="V155" s="7">
        <v>5</v>
      </c>
      <c r="W155" s="7">
        <v>4</v>
      </c>
      <c r="X155" s="7">
        <v>3</v>
      </c>
      <c r="Y155" s="7">
        <v>4</v>
      </c>
      <c r="Z155" s="6"/>
      <c r="AA155" s="6" t="s">
        <v>206</v>
      </c>
      <c r="AB155" s="6"/>
      <c r="AC155" s="6"/>
      <c r="AD155" s="6" t="s">
        <v>583</v>
      </c>
      <c r="AE155" s="6"/>
      <c r="AF155" s="6"/>
      <c r="AG155" s="6"/>
      <c r="AH155" s="8" t="s">
        <v>471</v>
      </c>
    </row>
    <row r="156" spans="1:34" customFormat="1" ht="60">
      <c r="A156" s="5" t="s">
        <v>584</v>
      </c>
      <c r="B156" s="6" t="s">
        <v>42</v>
      </c>
      <c r="C156" s="6" t="s">
        <v>65</v>
      </c>
      <c r="D156" s="6" t="s">
        <v>44</v>
      </c>
      <c r="E156" s="6" t="s">
        <v>66</v>
      </c>
      <c r="F156" s="7">
        <f>IF(E156="-",1,IF(G156&gt;0,1,0))</f>
        <v>1</v>
      </c>
      <c r="G156" s="7">
        <v>1</v>
      </c>
      <c r="H156" s="7"/>
      <c r="I156" s="7" t="s">
        <v>36</v>
      </c>
      <c r="J156" s="7"/>
      <c r="K156" s="7"/>
      <c r="L156" s="7"/>
      <c r="M156" s="7"/>
      <c r="N156" s="7"/>
      <c r="O156" s="6"/>
      <c r="P156" s="6"/>
      <c r="Q156" s="6"/>
      <c r="R156" s="6"/>
      <c r="S156" s="6"/>
      <c r="T156" s="6"/>
      <c r="U156" s="6"/>
      <c r="V156" s="7"/>
      <c r="W156" s="7"/>
      <c r="X156" s="7"/>
      <c r="Y156" s="7"/>
      <c r="Z156" s="6"/>
      <c r="AA156" s="6" t="s">
        <v>448</v>
      </c>
      <c r="AB156" s="6"/>
      <c r="AC156" s="6"/>
      <c r="AD156" s="6" t="s">
        <v>585</v>
      </c>
      <c r="AE156" s="6"/>
      <c r="AF156" s="6" t="s">
        <v>586</v>
      </c>
      <c r="AG156" s="6"/>
      <c r="AH156" s="8" t="s">
        <v>587</v>
      </c>
    </row>
    <row r="157" spans="1:34" customFormat="1" ht="24">
      <c r="A157" s="5" t="s">
        <v>588</v>
      </c>
      <c r="B157" s="6" t="s">
        <v>42</v>
      </c>
      <c r="C157" s="6" t="s">
        <v>159</v>
      </c>
      <c r="D157" s="6" t="s">
        <v>193</v>
      </c>
      <c r="E157" s="6" t="s">
        <v>36</v>
      </c>
      <c r="F157" s="7">
        <f>IF(E157="-",1,IF(G157&gt;0,1,0))</f>
        <v>1</v>
      </c>
      <c r="G157" s="7">
        <v>0</v>
      </c>
      <c r="H157" s="7"/>
      <c r="I157" s="7"/>
      <c r="J157" s="7"/>
      <c r="K157" s="7"/>
      <c r="L157" s="7">
        <v>5</v>
      </c>
      <c r="M157" s="7"/>
      <c r="N157" s="7"/>
      <c r="O157" s="6"/>
      <c r="P157" s="6"/>
      <c r="Q157" s="6"/>
      <c r="R157" s="6"/>
      <c r="S157" s="6"/>
      <c r="T157" s="6"/>
      <c r="U157" s="6"/>
      <c r="V157" s="7"/>
      <c r="W157" s="7"/>
      <c r="X157" s="7"/>
      <c r="Y157" s="7"/>
      <c r="Z157" s="6" t="s">
        <v>194</v>
      </c>
      <c r="AA157" s="6"/>
      <c r="AB157" s="6"/>
      <c r="AC157" s="14" t="s">
        <v>46</v>
      </c>
      <c r="AD157" s="6" t="s">
        <v>589</v>
      </c>
      <c r="AE157" s="14" t="s">
        <v>590</v>
      </c>
      <c r="AF157" s="6"/>
      <c r="AG157" s="6"/>
      <c r="AH157" s="8" t="s">
        <v>276</v>
      </c>
    </row>
    <row r="158" spans="1:34" customFormat="1" ht="60">
      <c r="A158" s="9" t="s">
        <v>591</v>
      </c>
      <c r="B158" s="10" t="s">
        <v>42</v>
      </c>
      <c r="C158" s="10" t="s">
        <v>91</v>
      </c>
      <c r="D158" s="6" t="s">
        <v>51</v>
      </c>
      <c r="E158" s="10" t="s">
        <v>66</v>
      </c>
      <c r="F158" s="7">
        <f>IF(E158="-",1,IF(G158&gt;0,1,0))</f>
        <v>1</v>
      </c>
      <c r="G158" s="7">
        <v>4</v>
      </c>
      <c r="H158" s="7"/>
      <c r="I158" s="7">
        <v>4</v>
      </c>
      <c r="J158" s="7"/>
      <c r="K158" s="7"/>
      <c r="L158" s="7"/>
      <c r="M158" s="7"/>
      <c r="N158" s="7"/>
      <c r="O158" s="10"/>
      <c r="P158" s="10"/>
      <c r="Q158" s="10"/>
      <c r="R158" s="10"/>
      <c r="S158" s="10"/>
      <c r="T158" s="10"/>
      <c r="U158" s="10"/>
      <c r="V158" s="7"/>
      <c r="W158" s="7"/>
      <c r="X158" s="7"/>
      <c r="Y158" s="7"/>
      <c r="Z158" s="10" t="s">
        <v>150</v>
      </c>
      <c r="AA158" s="10"/>
      <c r="AB158" s="10"/>
      <c r="AC158" s="12" t="s">
        <v>102</v>
      </c>
      <c r="AD158" s="10" t="s">
        <v>592</v>
      </c>
      <c r="AE158" s="10"/>
      <c r="AF158" s="10"/>
      <c r="AG158" s="10"/>
      <c r="AH158" s="11" t="s">
        <v>593</v>
      </c>
    </row>
    <row r="159" spans="1:34" customFormat="1" ht="48">
      <c r="A159" s="5" t="s">
        <v>594</v>
      </c>
      <c r="B159" s="6" t="s">
        <v>42</v>
      </c>
      <c r="C159" s="6" t="s">
        <v>86</v>
      </c>
      <c r="D159" s="6" t="s">
        <v>78</v>
      </c>
      <c r="E159" s="6" t="s">
        <v>73</v>
      </c>
      <c r="F159" s="7">
        <f>IF(E159="-",1,IF(G159&gt;0,1,0))</f>
        <v>1</v>
      </c>
      <c r="G159" s="7">
        <v>4</v>
      </c>
      <c r="H159" s="7"/>
      <c r="I159" s="7"/>
      <c r="J159" s="7"/>
      <c r="K159" s="7"/>
      <c r="L159" s="7"/>
      <c r="M159" s="7">
        <v>5</v>
      </c>
      <c r="N159" s="7"/>
      <c r="O159" s="6"/>
      <c r="P159" s="6"/>
      <c r="Q159" s="6"/>
      <c r="R159" s="6"/>
      <c r="S159" s="6"/>
      <c r="T159" s="6"/>
      <c r="U159" s="6"/>
      <c r="V159" s="7"/>
      <c r="W159" s="7"/>
      <c r="X159" s="7"/>
      <c r="Y159" s="7"/>
      <c r="Z159" s="6"/>
      <c r="AA159" s="6"/>
      <c r="AB159" s="6"/>
      <c r="AC159" s="6" t="s">
        <v>145</v>
      </c>
      <c r="AD159" s="6" t="s">
        <v>595</v>
      </c>
      <c r="AE159" s="6"/>
      <c r="AF159" s="6"/>
      <c r="AG159" s="6"/>
      <c r="AH159" s="8" t="s">
        <v>56</v>
      </c>
    </row>
    <row r="160" spans="1:34" customFormat="1" ht="72">
      <c r="A160" s="5" t="s">
        <v>596</v>
      </c>
      <c r="B160" s="6" t="s">
        <v>42</v>
      </c>
      <c r="C160" s="6" t="s">
        <v>327</v>
      </c>
      <c r="D160" s="6" t="s">
        <v>51</v>
      </c>
      <c r="E160" s="6" t="s">
        <v>73</v>
      </c>
      <c r="F160" s="7">
        <f>IF(E160="-",1,IF(G160&gt;0,1,0))</f>
        <v>1</v>
      </c>
      <c r="G160" s="7">
        <v>1</v>
      </c>
      <c r="H160" s="7"/>
      <c r="I160" s="7"/>
      <c r="J160" s="7"/>
      <c r="K160" s="7"/>
      <c r="L160" s="7"/>
      <c r="M160" s="7">
        <v>6</v>
      </c>
      <c r="N160" s="7"/>
      <c r="O160" s="6"/>
      <c r="P160" s="6"/>
      <c r="Q160" s="6"/>
      <c r="R160" s="6"/>
      <c r="S160" s="6"/>
      <c r="T160" s="6"/>
      <c r="U160" s="6"/>
      <c r="V160" s="7"/>
      <c r="W160" s="7"/>
      <c r="X160" s="7"/>
      <c r="Y160" s="7"/>
      <c r="Z160" s="6"/>
      <c r="AA160" s="6"/>
      <c r="AB160" s="6"/>
      <c r="AC160" s="6" t="s">
        <v>145</v>
      </c>
      <c r="AD160" s="6" t="s">
        <v>597</v>
      </c>
      <c r="AE160" s="6"/>
      <c r="AF160" s="6" t="s">
        <v>598</v>
      </c>
      <c r="AG160" s="6"/>
      <c r="AH160" s="8" t="s">
        <v>316</v>
      </c>
    </row>
    <row r="161" spans="1:34" customFormat="1" ht="36">
      <c r="A161" s="5" t="s">
        <v>599</v>
      </c>
      <c r="B161" s="6" t="s">
        <v>42</v>
      </c>
      <c r="C161" s="6" t="s">
        <v>161</v>
      </c>
      <c r="D161" s="6" t="s">
        <v>160</v>
      </c>
      <c r="E161" s="6" t="s">
        <v>45</v>
      </c>
      <c r="F161" s="7">
        <f>IF(E161="-",1,IF(G161&gt;0,1,0))</f>
        <v>1</v>
      </c>
      <c r="G161" s="7">
        <v>2</v>
      </c>
      <c r="H161" s="7"/>
      <c r="I161" s="7"/>
      <c r="J161" s="7"/>
      <c r="K161" s="7">
        <v>4</v>
      </c>
      <c r="L161" s="7"/>
      <c r="M161" s="7"/>
      <c r="N161" s="7"/>
      <c r="O161" s="6"/>
      <c r="P161" s="6"/>
      <c r="Q161" s="6"/>
      <c r="R161" s="6"/>
      <c r="S161" s="6"/>
      <c r="T161" s="6"/>
      <c r="U161" s="6"/>
      <c r="V161" s="7"/>
      <c r="W161" s="7"/>
      <c r="X161" s="7"/>
      <c r="Y161" s="7"/>
      <c r="Z161" s="6" t="s">
        <v>600</v>
      </c>
      <c r="AA161" s="6" t="s">
        <v>122</v>
      </c>
      <c r="AB161" s="6"/>
      <c r="AC161" s="6"/>
      <c r="AD161" s="6" t="s">
        <v>601</v>
      </c>
      <c r="AE161" s="6"/>
      <c r="AF161" s="6"/>
      <c r="AG161" s="6"/>
      <c r="AH161" s="8" t="s">
        <v>48</v>
      </c>
    </row>
    <row r="162" spans="1:34" customFormat="1" ht="72">
      <c r="A162" s="5" t="s">
        <v>602</v>
      </c>
      <c r="B162" s="6" t="s">
        <v>42</v>
      </c>
      <c r="C162" s="6" t="s">
        <v>161</v>
      </c>
      <c r="D162" s="6" t="s">
        <v>160</v>
      </c>
      <c r="E162" s="6" t="s">
        <v>45</v>
      </c>
      <c r="F162" s="7">
        <f>IF(E162="-",1,IF(G162&gt;0,1,0))</f>
        <v>1</v>
      </c>
      <c r="G162" s="7">
        <v>3</v>
      </c>
      <c r="H162" s="7"/>
      <c r="I162" s="7"/>
      <c r="J162" s="7"/>
      <c r="K162" s="7">
        <v>3</v>
      </c>
      <c r="L162" s="7"/>
      <c r="M162" s="7"/>
      <c r="N162" s="7"/>
      <c r="O162" s="6"/>
      <c r="P162" s="6"/>
      <c r="Q162" s="6"/>
      <c r="R162" s="6"/>
      <c r="S162" s="6"/>
      <c r="T162" s="6"/>
      <c r="U162" s="6"/>
      <c r="V162" s="7"/>
      <c r="W162" s="7"/>
      <c r="X162" s="7"/>
      <c r="Y162" s="7"/>
      <c r="Z162" s="6" t="s">
        <v>603</v>
      </c>
      <c r="AA162" s="6" t="s">
        <v>122</v>
      </c>
      <c r="AB162" s="6"/>
      <c r="AC162" s="6"/>
      <c r="AD162" s="6" t="s">
        <v>604</v>
      </c>
      <c r="AE162" s="6"/>
      <c r="AF162" s="6" t="s">
        <v>605</v>
      </c>
      <c r="AG162" s="6"/>
      <c r="AH162" s="8" t="s">
        <v>471</v>
      </c>
    </row>
    <row r="163" spans="1:34" customFormat="1" ht="36">
      <c r="A163" s="5" t="s">
        <v>606</v>
      </c>
      <c r="B163" s="6" t="s">
        <v>42</v>
      </c>
      <c r="C163" s="6" t="s">
        <v>161</v>
      </c>
      <c r="D163" s="6" t="s">
        <v>160</v>
      </c>
      <c r="E163" s="6" t="s">
        <v>45</v>
      </c>
      <c r="F163" s="7">
        <f>IF(E163="-",1,IF(G163&gt;0,1,0))</f>
        <v>1</v>
      </c>
      <c r="G163" s="7">
        <v>4</v>
      </c>
      <c r="H163" s="7"/>
      <c r="I163" s="7"/>
      <c r="J163" s="7"/>
      <c r="K163" s="7">
        <v>1</v>
      </c>
      <c r="L163" s="7"/>
      <c r="M163" s="7"/>
      <c r="N163" s="7"/>
      <c r="O163" s="6"/>
      <c r="P163" s="6"/>
      <c r="Q163" s="6"/>
      <c r="R163" s="6"/>
      <c r="S163" s="6"/>
      <c r="T163" s="6"/>
      <c r="U163" s="6"/>
      <c r="V163" s="7"/>
      <c r="W163" s="7"/>
      <c r="X163" s="7"/>
      <c r="Y163" s="7"/>
      <c r="Z163" s="6" t="s">
        <v>139</v>
      </c>
      <c r="AA163" s="6" t="s">
        <v>122</v>
      </c>
      <c r="AB163" s="6"/>
      <c r="AC163" s="6"/>
      <c r="AD163" s="6" t="s">
        <v>607</v>
      </c>
      <c r="AE163" s="6"/>
      <c r="AF163" s="6" t="s">
        <v>608</v>
      </c>
      <c r="AG163" s="6"/>
      <c r="AH163" s="8" t="s">
        <v>609</v>
      </c>
    </row>
    <row r="164" spans="1:34" ht="24">
      <c r="A164" s="5" t="s">
        <v>610</v>
      </c>
      <c r="B164" s="6" t="s">
        <v>42</v>
      </c>
      <c r="C164" s="6" t="s">
        <v>161</v>
      </c>
      <c r="D164" s="6" t="s">
        <v>78</v>
      </c>
      <c r="E164" s="6" t="s">
        <v>45</v>
      </c>
      <c r="F164" s="7">
        <f>IF(E164="-",1,IF(G164&gt;0,1,0))</f>
        <v>1</v>
      </c>
      <c r="G164" s="7">
        <v>1</v>
      </c>
      <c r="H164" s="7"/>
      <c r="I164" s="7"/>
      <c r="J164" s="7"/>
      <c r="K164" s="7">
        <v>3</v>
      </c>
      <c r="L164" s="7"/>
      <c r="M164" s="7"/>
      <c r="N164" s="7"/>
      <c r="O164" s="6"/>
      <c r="P164" s="6"/>
      <c r="Q164" s="6"/>
      <c r="R164" s="6"/>
      <c r="S164" s="6"/>
      <c r="T164" s="6"/>
      <c r="U164" s="6"/>
      <c r="V164" s="7"/>
      <c r="W164" s="7"/>
      <c r="X164" s="7"/>
      <c r="Y164" s="7"/>
      <c r="Z164" s="6" t="s">
        <v>611</v>
      </c>
      <c r="AA164" s="6" t="s">
        <v>122</v>
      </c>
      <c r="AB164" s="6"/>
      <c r="AC164" s="6"/>
      <c r="AD164" s="6" t="s">
        <v>612</v>
      </c>
      <c r="AE164" s="6"/>
      <c r="AF164" s="6"/>
      <c r="AG164" s="6"/>
      <c r="AH164" s="8" t="s">
        <v>398</v>
      </c>
    </row>
    <row r="165" spans="1:34" customFormat="1" ht="48">
      <c r="A165" s="5" t="s">
        <v>613</v>
      </c>
      <c r="B165" s="6" t="s">
        <v>42</v>
      </c>
      <c r="C165" s="6" t="s">
        <v>161</v>
      </c>
      <c r="D165" s="6" t="s">
        <v>78</v>
      </c>
      <c r="E165" s="6" t="s">
        <v>45</v>
      </c>
      <c r="F165" s="7">
        <f>IF(E165="-",1,IF(G165&gt;0,1,0))</f>
        <v>1</v>
      </c>
      <c r="G165" s="7">
        <v>1</v>
      </c>
      <c r="H165" s="7"/>
      <c r="I165" s="7"/>
      <c r="J165" s="7"/>
      <c r="K165" s="7">
        <v>5</v>
      </c>
      <c r="L165" s="7"/>
      <c r="M165" s="7"/>
      <c r="N165" s="7"/>
      <c r="O165" s="6"/>
      <c r="P165" s="6"/>
      <c r="Q165" s="6"/>
      <c r="R165" s="6"/>
      <c r="S165" s="6"/>
      <c r="T165" s="6"/>
      <c r="U165" s="6"/>
      <c r="V165" s="7"/>
      <c r="W165" s="7"/>
      <c r="X165" s="7"/>
      <c r="Y165" s="7"/>
      <c r="Z165" s="6" t="s">
        <v>414</v>
      </c>
      <c r="AA165" s="6" t="s">
        <v>122</v>
      </c>
      <c r="AB165" s="6"/>
      <c r="AC165" s="6"/>
      <c r="AD165" s="6" t="s">
        <v>614</v>
      </c>
      <c r="AE165" s="6"/>
      <c r="AF165" s="6"/>
      <c r="AG165" s="6"/>
      <c r="AH165" s="8" t="s">
        <v>293</v>
      </c>
    </row>
    <row r="166" spans="1:34" customFormat="1" ht="24">
      <c r="A166" s="5" t="s">
        <v>615</v>
      </c>
      <c r="B166" s="6" t="s">
        <v>42</v>
      </c>
      <c r="C166" s="6" t="s">
        <v>161</v>
      </c>
      <c r="D166" s="6" t="s">
        <v>160</v>
      </c>
      <c r="E166" s="6" t="s">
        <v>45</v>
      </c>
      <c r="F166" s="7">
        <f>IF(E166="-",1,IF(G166&gt;0,1,0))</f>
        <v>1</v>
      </c>
      <c r="G166" s="7">
        <v>4</v>
      </c>
      <c r="H166" s="7"/>
      <c r="I166" s="7"/>
      <c r="J166" s="7"/>
      <c r="K166" s="7">
        <v>3</v>
      </c>
      <c r="L166" s="7"/>
      <c r="M166" s="7"/>
      <c r="N166" s="7"/>
      <c r="O166" s="6"/>
      <c r="P166" s="6"/>
      <c r="Q166" s="6"/>
      <c r="R166" s="6"/>
      <c r="S166" s="6"/>
      <c r="T166" s="6"/>
      <c r="U166" s="6"/>
      <c r="V166" s="7"/>
      <c r="W166" s="7"/>
      <c r="X166" s="7"/>
      <c r="Y166" s="7"/>
      <c r="Z166" s="6" t="s">
        <v>616</v>
      </c>
      <c r="AA166" s="6" t="s">
        <v>122</v>
      </c>
      <c r="AB166" s="6"/>
      <c r="AC166" s="6"/>
      <c r="AD166" s="6" t="s">
        <v>617</v>
      </c>
      <c r="AE166" s="6"/>
      <c r="AF166" s="6"/>
      <c r="AG166" s="6"/>
      <c r="AH166" s="8" t="s">
        <v>48</v>
      </c>
    </row>
    <row r="167" spans="1:34" customFormat="1" ht="48">
      <c r="A167" s="5" t="s">
        <v>618</v>
      </c>
      <c r="B167" s="6" t="s">
        <v>42</v>
      </c>
      <c r="C167" s="6" t="s">
        <v>161</v>
      </c>
      <c r="D167" s="6" t="s">
        <v>160</v>
      </c>
      <c r="E167" s="6" t="s">
        <v>45</v>
      </c>
      <c r="F167" s="7">
        <f>IF(E167="-",1,IF(G167&gt;0,1,0))</f>
        <v>1</v>
      </c>
      <c r="G167" s="7">
        <v>4</v>
      </c>
      <c r="H167" s="7"/>
      <c r="I167" s="7"/>
      <c r="J167" s="7"/>
      <c r="K167" s="7">
        <v>2</v>
      </c>
      <c r="L167" s="7"/>
      <c r="M167" s="7"/>
      <c r="N167" s="7"/>
      <c r="O167" s="6"/>
      <c r="P167" s="6"/>
      <c r="Q167" s="6"/>
      <c r="R167" s="6"/>
      <c r="S167" s="6"/>
      <c r="T167" s="6"/>
      <c r="U167" s="6"/>
      <c r="V167" s="7"/>
      <c r="W167" s="7"/>
      <c r="X167" s="7"/>
      <c r="Y167" s="7"/>
      <c r="Z167" s="6" t="s">
        <v>314</v>
      </c>
      <c r="AA167" s="6" t="s">
        <v>122</v>
      </c>
      <c r="AB167" s="6"/>
      <c r="AC167" s="6"/>
      <c r="AD167" s="6" t="s">
        <v>619</v>
      </c>
      <c r="AE167" s="6"/>
      <c r="AF167" s="6"/>
      <c r="AG167" s="6"/>
      <c r="AH167" s="8" t="s">
        <v>48</v>
      </c>
    </row>
    <row r="168" spans="1:34" customFormat="1" ht="60">
      <c r="A168" s="5" t="s">
        <v>620</v>
      </c>
      <c r="B168" s="6" t="s">
        <v>42</v>
      </c>
      <c r="C168" s="6" t="s">
        <v>161</v>
      </c>
      <c r="D168" s="6" t="s">
        <v>160</v>
      </c>
      <c r="E168" s="6" t="s">
        <v>45</v>
      </c>
      <c r="F168" s="7">
        <f>IF(E168="-",1,IF(G168&gt;0,1,0))</f>
        <v>1</v>
      </c>
      <c r="G168" s="7">
        <v>3</v>
      </c>
      <c r="H168" s="7"/>
      <c r="I168" s="7"/>
      <c r="J168" s="7"/>
      <c r="K168" s="7">
        <v>4</v>
      </c>
      <c r="L168" s="7"/>
      <c r="M168" s="7"/>
      <c r="N168" s="7"/>
      <c r="O168" s="6"/>
      <c r="P168" s="6"/>
      <c r="Q168" s="6"/>
      <c r="R168" s="6"/>
      <c r="S168" s="6"/>
      <c r="T168" s="6"/>
      <c r="U168" s="6"/>
      <c r="V168" s="7"/>
      <c r="W168" s="7"/>
      <c r="X168" s="7"/>
      <c r="Y168" s="7"/>
      <c r="Z168" s="6" t="s">
        <v>216</v>
      </c>
      <c r="AA168" s="6" t="s">
        <v>122</v>
      </c>
      <c r="AB168" s="6"/>
      <c r="AC168" s="6"/>
      <c r="AD168" s="6" t="s">
        <v>621</v>
      </c>
      <c r="AE168" s="6"/>
      <c r="AF168" s="6" t="s">
        <v>622</v>
      </c>
      <c r="AG168" s="6"/>
      <c r="AH168" s="8" t="s">
        <v>75</v>
      </c>
    </row>
    <row r="169" spans="1:34" customFormat="1" ht="36">
      <c r="A169" s="5" t="s">
        <v>623</v>
      </c>
      <c r="B169" s="6" t="s">
        <v>42</v>
      </c>
      <c r="C169" s="6" t="s">
        <v>161</v>
      </c>
      <c r="D169" s="6" t="s">
        <v>262</v>
      </c>
      <c r="E169" s="6" t="s">
        <v>36</v>
      </c>
      <c r="F169" s="7">
        <f>IF(E169="-",1,IF(G169&gt;0,1,0))</f>
        <v>1</v>
      </c>
      <c r="G169" s="7">
        <v>0</v>
      </c>
      <c r="H169" s="7"/>
      <c r="I169" s="7"/>
      <c r="J169" s="7"/>
      <c r="K169" s="7">
        <v>3</v>
      </c>
      <c r="L169" s="7"/>
      <c r="M169" s="7"/>
      <c r="N169" s="7"/>
      <c r="O169" s="6"/>
      <c r="P169" s="6"/>
      <c r="Q169" s="6"/>
      <c r="R169" s="6"/>
      <c r="S169" s="6"/>
      <c r="T169" s="6"/>
      <c r="U169" s="6"/>
      <c r="V169" s="7"/>
      <c r="W169" s="7"/>
      <c r="X169" s="7"/>
      <c r="Y169" s="7"/>
      <c r="Z169" s="6" t="s">
        <v>616</v>
      </c>
      <c r="AA169" s="6" t="s">
        <v>122</v>
      </c>
      <c r="AB169" s="6"/>
      <c r="AC169" s="6"/>
      <c r="AD169" s="6" t="s">
        <v>624</v>
      </c>
      <c r="AE169" s="6"/>
      <c r="AF169" s="6"/>
      <c r="AG169" s="6"/>
      <c r="AH169" s="8" t="s">
        <v>625</v>
      </c>
    </row>
    <row r="170" spans="1:34" customFormat="1" ht="48">
      <c r="A170" s="5" t="s">
        <v>626</v>
      </c>
      <c r="B170" s="6" t="s">
        <v>42</v>
      </c>
      <c r="C170" s="6" t="s">
        <v>161</v>
      </c>
      <c r="D170" s="6" t="s">
        <v>160</v>
      </c>
      <c r="E170" s="6" t="s">
        <v>45</v>
      </c>
      <c r="F170" s="7">
        <f>IF(E170="-",1,IF(G170&gt;0,1,0))</f>
        <v>1</v>
      </c>
      <c r="G170" s="7">
        <v>3</v>
      </c>
      <c r="H170" s="7"/>
      <c r="I170" s="7"/>
      <c r="J170" s="7"/>
      <c r="K170" s="7">
        <v>2</v>
      </c>
      <c r="L170" s="7"/>
      <c r="M170" s="7"/>
      <c r="N170" s="7"/>
      <c r="O170" s="6"/>
      <c r="P170" s="6"/>
      <c r="Q170" s="6"/>
      <c r="R170" s="6"/>
      <c r="S170" s="6"/>
      <c r="T170" s="6"/>
      <c r="U170" s="6"/>
      <c r="V170" s="7"/>
      <c r="W170" s="7"/>
      <c r="X170" s="7"/>
      <c r="Y170" s="7"/>
      <c r="Z170" s="6" t="s">
        <v>117</v>
      </c>
      <c r="AA170" s="6" t="s">
        <v>122</v>
      </c>
      <c r="AB170" s="6"/>
      <c r="AC170" s="6"/>
      <c r="AD170" s="6" t="s">
        <v>627</v>
      </c>
      <c r="AE170" s="6"/>
      <c r="AF170" s="6" t="s">
        <v>628</v>
      </c>
      <c r="AG170" s="6"/>
      <c r="AH170" s="8" t="s">
        <v>100</v>
      </c>
    </row>
    <row r="171" spans="1:34" customFormat="1" ht="36">
      <c r="A171" s="5" t="s">
        <v>629</v>
      </c>
      <c r="B171" s="6" t="s">
        <v>42</v>
      </c>
      <c r="C171" s="6" t="s">
        <v>161</v>
      </c>
      <c r="D171" s="6" t="s">
        <v>160</v>
      </c>
      <c r="E171" s="6" t="s">
        <v>45</v>
      </c>
      <c r="F171" s="7">
        <f>IF(E171="-",1,IF(G171&gt;0,1,0))</f>
        <v>1</v>
      </c>
      <c r="G171" s="7">
        <v>4</v>
      </c>
      <c r="H171" s="7"/>
      <c r="I171" s="7"/>
      <c r="J171" s="7"/>
      <c r="K171" s="7">
        <v>1</v>
      </c>
      <c r="L171" s="7"/>
      <c r="M171" s="7"/>
      <c r="N171" s="7"/>
      <c r="O171" s="6"/>
      <c r="P171" s="6"/>
      <c r="Q171" s="6"/>
      <c r="R171" s="6"/>
      <c r="S171" s="6"/>
      <c r="T171" s="6"/>
      <c r="U171" s="6"/>
      <c r="V171" s="7"/>
      <c r="W171" s="7"/>
      <c r="X171" s="7"/>
      <c r="Y171" s="7"/>
      <c r="Z171" s="6" t="s">
        <v>338</v>
      </c>
      <c r="AA171" s="6" t="s">
        <v>122</v>
      </c>
      <c r="AB171" s="6"/>
      <c r="AC171" s="6"/>
      <c r="AD171" s="6" t="s">
        <v>630</v>
      </c>
      <c r="AE171" s="6"/>
      <c r="AF171" s="6"/>
      <c r="AG171" s="6"/>
      <c r="AH171" s="8" t="s">
        <v>476</v>
      </c>
    </row>
    <row r="172" spans="1:34" customFormat="1" ht="36">
      <c r="A172" s="5" t="s">
        <v>631</v>
      </c>
      <c r="B172" s="6" t="s">
        <v>42</v>
      </c>
      <c r="C172" s="6" t="s">
        <v>161</v>
      </c>
      <c r="D172" s="6" t="s">
        <v>78</v>
      </c>
      <c r="E172" s="6" t="s">
        <v>45</v>
      </c>
      <c r="F172" s="7">
        <f>IF(E172="-",1,IF(G172&gt;0,1,0))</f>
        <v>1</v>
      </c>
      <c r="G172" s="7">
        <v>2</v>
      </c>
      <c r="H172" s="7"/>
      <c r="I172" s="7"/>
      <c r="J172" s="7"/>
      <c r="K172" s="7">
        <v>4</v>
      </c>
      <c r="L172" s="7"/>
      <c r="M172" s="7"/>
      <c r="N172" s="7"/>
      <c r="O172" s="6"/>
      <c r="P172" s="6"/>
      <c r="Q172" s="6"/>
      <c r="R172" s="6"/>
      <c r="S172" s="6"/>
      <c r="T172" s="6"/>
      <c r="U172" s="6"/>
      <c r="V172" s="7"/>
      <c r="W172" s="7"/>
      <c r="X172" s="7"/>
      <c r="Y172" s="7"/>
      <c r="Z172" s="6" t="s">
        <v>553</v>
      </c>
      <c r="AA172" s="6" t="s">
        <v>122</v>
      </c>
      <c r="AB172" s="6"/>
      <c r="AC172" s="6"/>
      <c r="AD172" s="6" t="s">
        <v>632</v>
      </c>
      <c r="AE172" s="6"/>
      <c r="AF172" s="6"/>
      <c r="AG172" s="6"/>
      <c r="AH172" s="8" t="s">
        <v>108</v>
      </c>
    </row>
    <row r="173" spans="1:34" customFormat="1" ht="24">
      <c r="A173" s="5" t="s">
        <v>633</v>
      </c>
      <c r="B173" s="6" t="s">
        <v>42</v>
      </c>
      <c r="C173" s="6" t="s">
        <v>161</v>
      </c>
      <c r="D173" s="6" t="s">
        <v>160</v>
      </c>
      <c r="E173" s="6" t="s">
        <v>45</v>
      </c>
      <c r="F173" s="7">
        <f>IF(E173="-",1,IF(G173&gt;0,1,0))</f>
        <v>1</v>
      </c>
      <c r="G173" s="7">
        <v>4</v>
      </c>
      <c r="H173" s="7"/>
      <c r="I173" s="7"/>
      <c r="J173" s="7"/>
      <c r="K173" s="7">
        <v>2</v>
      </c>
      <c r="L173" s="7"/>
      <c r="M173" s="7"/>
      <c r="N173" s="7"/>
      <c r="O173" s="6"/>
      <c r="P173" s="6"/>
      <c r="Q173" s="6"/>
      <c r="R173" s="6"/>
      <c r="S173" s="6"/>
      <c r="T173" s="6"/>
      <c r="U173" s="6"/>
      <c r="V173" s="7"/>
      <c r="W173" s="7"/>
      <c r="X173" s="7"/>
      <c r="Y173" s="7"/>
      <c r="Z173" s="6" t="s">
        <v>634</v>
      </c>
      <c r="AA173" s="6" t="s">
        <v>122</v>
      </c>
      <c r="AB173" s="6"/>
      <c r="AC173" s="6"/>
      <c r="AD173" s="6" t="s">
        <v>635</v>
      </c>
      <c r="AE173" s="6"/>
      <c r="AF173" s="6"/>
      <c r="AG173" s="6"/>
      <c r="AH173" s="8" t="s">
        <v>471</v>
      </c>
    </row>
    <row r="174" spans="1:34" customFormat="1" ht="36">
      <c r="A174" s="5" t="s">
        <v>636</v>
      </c>
      <c r="B174" s="6" t="s">
        <v>42</v>
      </c>
      <c r="C174" s="6" t="s">
        <v>161</v>
      </c>
      <c r="D174" s="6" t="s">
        <v>160</v>
      </c>
      <c r="E174" s="6" t="s">
        <v>45</v>
      </c>
      <c r="F174" s="7">
        <f>IF(E174="-",1,IF(G174&gt;0,1,0))</f>
        <v>1</v>
      </c>
      <c r="G174" s="7">
        <v>4</v>
      </c>
      <c r="H174" s="7"/>
      <c r="I174" s="7"/>
      <c r="J174" s="7"/>
      <c r="K174" s="7">
        <v>4</v>
      </c>
      <c r="L174" s="7"/>
      <c r="M174" s="7"/>
      <c r="N174" s="7"/>
      <c r="O174" s="6"/>
      <c r="P174" s="6"/>
      <c r="Q174" s="6"/>
      <c r="R174" s="6"/>
      <c r="S174" s="6"/>
      <c r="T174" s="6"/>
      <c r="U174" s="6"/>
      <c r="V174" s="7"/>
      <c r="W174" s="7"/>
      <c r="X174" s="7"/>
      <c r="Y174" s="7"/>
      <c r="Z174" s="6" t="s">
        <v>411</v>
      </c>
      <c r="AA174" s="6" t="s">
        <v>122</v>
      </c>
      <c r="AB174" s="6"/>
      <c r="AC174" s="6"/>
      <c r="AD174" s="6" t="s">
        <v>637</v>
      </c>
      <c r="AE174" s="6"/>
      <c r="AF174" s="6"/>
      <c r="AG174" s="6"/>
      <c r="AH174" s="8" t="s">
        <v>75</v>
      </c>
    </row>
    <row r="175" spans="1:34" customFormat="1" ht="36">
      <c r="A175" s="5" t="s">
        <v>638</v>
      </c>
      <c r="B175" s="6" t="s">
        <v>42</v>
      </c>
      <c r="C175" s="6" t="s">
        <v>161</v>
      </c>
      <c r="D175" s="6" t="s">
        <v>160</v>
      </c>
      <c r="E175" s="6" t="s">
        <v>45</v>
      </c>
      <c r="F175" s="7">
        <f>IF(E175="-",1,IF(G175&gt;0,1,0))</f>
        <v>1</v>
      </c>
      <c r="G175" s="7">
        <v>2</v>
      </c>
      <c r="H175" s="7"/>
      <c r="I175" s="7"/>
      <c r="J175" s="7"/>
      <c r="K175" s="7">
        <v>3</v>
      </c>
      <c r="L175" s="7"/>
      <c r="M175" s="7"/>
      <c r="N175" s="7"/>
      <c r="O175" s="6"/>
      <c r="P175" s="6"/>
      <c r="Q175" s="6"/>
      <c r="R175" s="6"/>
      <c r="S175" s="6"/>
      <c r="T175" s="6"/>
      <c r="U175" s="6"/>
      <c r="V175" s="7"/>
      <c r="W175" s="7"/>
      <c r="X175" s="7"/>
      <c r="Y175" s="7"/>
      <c r="Z175" s="6" t="s">
        <v>639</v>
      </c>
      <c r="AA175" s="6" t="s">
        <v>122</v>
      </c>
      <c r="AB175" s="6"/>
      <c r="AC175" s="6"/>
      <c r="AD175" s="6" t="s">
        <v>640</v>
      </c>
      <c r="AE175" s="6"/>
      <c r="AF175" s="6"/>
      <c r="AG175" s="6"/>
      <c r="AH175" s="8" t="s">
        <v>409</v>
      </c>
    </row>
    <row r="176" spans="1:34" customFormat="1" ht="48">
      <c r="A176" s="5" t="s">
        <v>641</v>
      </c>
      <c r="B176" s="6" t="s">
        <v>42</v>
      </c>
      <c r="C176" s="6" t="s">
        <v>161</v>
      </c>
      <c r="D176" s="6" t="s">
        <v>59</v>
      </c>
      <c r="E176" s="6" t="s">
        <v>36</v>
      </c>
      <c r="F176" s="7">
        <f>IF(E176="-",1,IF(G176&gt;0,1,0))</f>
        <v>1</v>
      </c>
      <c r="G176" s="7">
        <v>0</v>
      </c>
      <c r="H176" s="7"/>
      <c r="I176" s="7"/>
      <c r="J176" s="7"/>
      <c r="K176" s="7">
        <v>4</v>
      </c>
      <c r="L176" s="7"/>
      <c r="M176" s="7"/>
      <c r="N176" s="7"/>
      <c r="O176" s="6"/>
      <c r="P176" s="6"/>
      <c r="Q176" s="6"/>
      <c r="R176" s="6"/>
      <c r="S176" s="6"/>
      <c r="T176" s="6"/>
      <c r="U176" s="6"/>
      <c r="V176" s="7"/>
      <c r="W176" s="7"/>
      <c r="X176" s="7"/>
      <c r="Y176" s="7"/>
      <c r="Z176" s="6" t="s">
        <v>642</v>
      </c>
      <c r="AA176" s="6" t="s">
        <v>122</v>
      </c>
      <c r="AB176" s="6"/>
      <c r="AC176" s="6"/>
      <c r="AD176" s="6" t="s">
        <v>643</v>
      </c>
      <c r="AE176" s="6"/>
      <c r="AF176" s="6"/>
      <c r="AG176" s="6"/>
      <c r="AH176" s="8" t="s">
        <v>644</v>
      </c>
    </row>
    <row r="177" spans="1:34" customFormat="1" ht="24">
      <c r="A177" s="5" t="s">
        <v>645</v>
      </c>
      <c r="B177" s="6" t="s">
        <v>126</v>
      </c>
      <c r="C177" s="6" t="s">
        <v>126</v>
      </c>
      <c r="D177" s="6" t="s">
        <v>44</v>
      </c>
      <c r="E177" s="6" t="s">
        <v>66</v>
      </c>
      <c r="F177" s="7">
        <f>IF(E177="-",1,IF(G177&gt;0,1,0))</f>
        <v>0</v>
      </c>
      <c r="G177" s="7">
        <v>0</v>
      </c>
      <c r="H177" s="7"/>
      <c r="I177" s="7"/>
      <c r="J177" s="7"/>
      <c r="K177" s="7"/>
      <c r="L177" s="7"/>
      <c r="M177" s="7"/>
      <c r="N177" s="7"/>
      <c r="O177" s="6"/>
      <c r="P177" s="6"/>
      <c r="Q177" s="6"/>
      <c r="R177" s="6"/>
      <c r="S177" s="6" t="s">
        <v>128</v>
      </c>
      <c r="T177" s="6" t="s">
        <v>129</v>
      </c>
      <c r="U177" s="6" t="s">
        <v>151</v>
      </c>
      <c r="V177" s="7">
        <v>2</v>
      </c>
      <c r="W177" s="7">
        <v>1</v>
      </c>
      <c r="X177" s="7">
        <v>4</v>
      </c>
      <c r="Y177" s="7">
        <v>1</v>
      </c>
      <c r="Z177" s="6"/>
      <c r="AA177" s="6" t="s">
        <v>181</v>
      </c>
      <c r="AB177" s="6"/>
      <c r="AC177" s="6"/>
      <c r="AD177" s="6" t="s">
        <v>646</v>
      </c>
      <c r="AE177" s="6"/>
      <c r="AF177" s="6"/>
      <c r="AG177" s="6"/>
      <c r="AH177" s="8" t="s">
        <v>94</v>
      </c>
    </row>
    <row r="178" spans="1:34" customFormat="1" ht="24">
      <c r="A178" s="5" t="s">
        <v>647</v>
      </c>
      <c r="B178" s="6" t="s">
        <v>126</v>
      </c>
      <c r="C178" s="6" t="s">
        <v>126</v>
      </c>
      <c r="D178" s="6" t="s">
        <v>44</v>
      </c>
      <c r="E178" s="6"/>
      <c r="F178" s="7"/>
      <c r="G178" s="7"/>
      <c r="H178" s="7"/>
      <c r="I178" s="7"/>
      <c r="J178" s="7"/>
      <c r="K178" s="7"/>
      <c r="L178" s="7"/>
      <c r="M178" s="7"/>
      <c r="N178" s="7"/>
      <c r="O178" s="6"/>
      <c r="P178" s="6"/>
      <c r="Q178" s="6"/>
      <c r="R178" s="6"/>
      <c r="S178" s="6" t="s">
        <v>128</v>
      </c>
      <c r="T178" s="6" t="s">
        <v>135</v>
      </c>
      <c r="U178" s="6" t="s">
        <v>151</v>
      </c>
      <c r="V178" s="7">
        <v>2</v>
      </c>
      <c r="W178" s="7">
        <v>1</v>
      </c>
      <c r="X178" s="7">
        <v>4</v>
      </c>
      <c r="Y178" s="7">
        <v>2</v>
      </c>
      <c r="Z178" s="6"/>
      <c r="AA178" s="6" t="s">
        <v>181</v>
      </c>
      <c r="AB178" s="6"/>
      <c r="AC178" s="6"/>
      <c r="AD178" s="6" t="s">
        <v>646</v>
      </c>
      <c r="AE178" s="6"/>
      <c r="AF178" s="6"/>
      <c r="AG178" s="6"/>
      <c r="AH178" s="8" t="s">
        <v>94</v>
      </c>
    </row>
    <row r="179" spans="1:34" customFormat="1" ht="60">
      <c r="A179" s="9" t="s">
        <v>648</v>
      </c>
      <c r="B179" s="10" t="s">
        <v>42</v>
      </c>
      <c r="C179" s="10" t="s">
        <v>91</v>
      </c>
      <c r="D179" s="10" t="s">
        <v>44</v>
      </c>
      <c r="E179" s="10" t="s">
        <v>66</v>
      </c>
      <c r="F179" s="7">
        <f>IF(E179="-",1,IF(G179&gt;0,1,0))</f>
        <v>1</v>
      </c>
      <c r="G179" s="7">
        <v>1</v>
      </c>
      <c r="H179" s="7"/>
      <c r="I179" s="7">
        <v>4</v>
      </c>
      <c r="J179" s="7"/>
      <c r="K179" s="7"/>
      <c r="L179" s="7"/>
      <c r="M179" s="7"/>
      <c r="N179" s="7"/>
      <c r="O179" s="10"/>
      <c r="P179" s="10"/>
      <c r="Q179" s="10"/>
      <c r="R179" s="10"/>
      <c r="S179" s="10"/>
      <c r="T179" s="10"/>
      <c r="U179" s="10"/>
      <c r="V179" s="7"/>
      <c r="W179" s="7"/>
      <c r="X179" s="7"/>
      <c r="Y179" s="7"/>
      <c r="Z179" s="10" t="s">
        <v>649</v>
      </c>
      <c r="AA179" s="10"/>
      <c r="AB179" s="10"/>
      <c r="AC179" s="12" t="s">
        <v>102</v>
      </c>
      <c r="AD179" s="10" t="s">
        <v>650</v>
      </c>
      <c r="AE179" s="10"/>
      <c r="AF179" s="10"/>
      <c r="AG179" s="10"/>
      <c r="AH179" s="11" t="s">
        <v>284</v>
      </c>
    </row>
    <row r="180" spans="1:34" customFormat="1" ht="24">
      <c r="A180" s="5" t="s">
        <v>651</v>
      </c>
      <c r="B180" s="6" t="s">
        <v>42</v>
      </c>
      <c r="C180" s="6" t="s">
        <v>327</v>
      </c>
      <c r="D180" s="6" t="s">
        <v>51</v>
      </c>
      <c r="E180" s="6" t="s">
        <v>45</v>
      </c>
      <c r="F180" s="7">
        <f>IF(E180="-",1,IF(G180&gt;0,1,0))</f>
        <v>1</v>
      </c>
      <c r="G180" s="7">
        <v>1</v>
      </c>
      <c r="H180" s="7"/>
      <c r="I180" s="7"/>
      <c r="J180" s="7"/>
      <c r="K180" s="7"/>
      <c r="L180" s="7"/>
      <c r="M180" s="7">
        <v>3</v>
      </c>
      <c r="N180" s="7"/>
      <c r="O180" s="6"/>
      <c r="P180" s="6"/>
      <c r="Q180" s="6"/>
      <c r="R180" s="6"/>
      <c r="S180" s="6"/>
      <c r="T180" s="6"/>
      <c r="U180" s="6"/>
      <c r="V180" s="7"/>
      <c r="W180" s="7"/>
      <c r="X180" s="7"/>
      <c r="Y180" s="7"/>
      <c r="Z180" s="6" t="s">
        <v>652</v>
      </c>
      <c r="AA180" s="6"/>
      <c r="AB180" s="6"/>
      <c r="AC180" s="6" t="s">
        <v>102</v>
      </c>
      <c r="AD180" s="6" t="s">
        <v>653</v>
      </c>
      <c r="AE180" s="6"/>
      <c r="AF180" s="6"/>
      <c r="AG180" s="6"/>
      <c r="AH180" s="8" t="s">
        <v>398</v>
      </c>
    </row>
    <row r="181" spans="1:34" customFormat="1" ht="24">
      <c r="A181" s="9" t="s">
        <v>654</v>
      </c>
      <c r="B181" s="10" t="s">
        <v>42</v>
      </c>
      <c r="C181" s="10" t="s">
        <v>91</v>
      </c>
      <c r="D181" s="6" t="s">
        <v>51</v>
      </c>
      <c r="E181" s="10" t="s">
        <v>73</v>
      </c>
      <c r="F181" s="7">
        <f>IF(E181="-",1,IF(G181&gt;0,1,0))</f>
        <v>1</v>
      </c>
      <c r="G181" s="7">
        <v>4</v>
      </c>
      <c r="H181" s="7"/>
      <c r="I181" s="7">
        <v>1</v>
      </c>
      <c r="J181" s="7"/>
      <c r="K181" s="7"/>
      <c r="L181" s="7"/>
      <c r="M181" s="7"/>
      <c r="N181" s="7"/>
      <c r="O181" s="10"/>
      <c r="P181" s="10"/>
      <c r="Q181" s="10"/>
      <c r="R181" s="10"/>
      <c r="S181" s="10"/>
      <c r="T181" s="10"/>
      <c r="U181" s="10"/>
      <c r="V181" s="7"/>
      <c r="W181" s="7"/>
      <c r="X181" s="7"/>
      <c r="Y181" s="7"/>
      <c r="Z181" s="10" t="s">
        <v>216</v>
      </c>
      <c r="AA181" s="10"/>
      <c r="AB181" s="10"/>
      <c r="AC181" s="12" t="s">
        <v>87</v>
      </c>
      <c r="AD181" s="10" t="s">
        <v>655</v>
      </c>
      <c r="AE181" s="10"/>
      <c r="AF181" s="10"/>
      <c r="AG181" s="10"/>
      <c r="AH181" s="11" t="s">
        <v>656</v>
      </c>
    </row>
    <row r="182" spans="1:34" customFormat="1" ht="48">
      <c r="A182" s="9" t="s">
        <v>657</v>
      </c>
      <c r="B182" s="6" t="s">
        <v>42</v>
      </c>
      <c r="C182" s="10" t="s">
        <v>58</v>
      </c>
      <c r="D182" s="10" t="s">
        <v>44</v>
      </c>
      <c r="E182" s="10" t="s">
        <v>45</v>
      </c>
      <c r="F182" s="7">
        <f>IF(E182="-",1,IF(G182&gt;0,1,0))</f>
        <v>1</v>
      </c>
      <c r="G182" s="7">
        <v>1</v>
      </c>
      <c r="H182" s="7"/>
      <c r="I182" s="7"/>
      <c r="J182" s="7"/>
      <c r="K182" s="7"/>
      <c r="L182" s="7"/>
      <c r="M182" s="7"/>
      <c r="N182" s="7"/>
      <c r="O182" s="6"/>
      <c r="P182" s="6"/>
      <c r="Q182" s="6"/>
      <c r="R182" s="6"/>
      <c r="S182" s="6"/>
      <c r="T182" s="10"/>
      <c r="U182" s="6"/>
      <c r="V182" s="7"/>
      <c r="W182" s="7"/>
      <c r="X182" s="7"/>
      <c r="Y182" s="7"/>
      <c r="Z182" s="10" t="s">
        <v>616</v>
      </c>
      <c r="AA182" s="10" t="s">
        <v>122</v>
      </c>
      <c r="AB182" s="10"/>
      <c r="AC182" s="10"/>
      <c r="AD182" s="10" t="s">
        <v>658</v>
      </c>
      <c r="AE182" s="10"/>
      <c r="AF182" s="10"/>
      <c r="AG182" s="10"/>
      <c r="AH182" s="11" t="s">
        <v>537</v>
      </c>
    </row>
    <row r="183" spans="1:34" customFormat="1" ht="24">
      <c r="A183" s="5" t="s">
        <v>659</v>
      </c>
      <c r="B183" s="6" t="s">
        <v>42</v>
      </c>
      <c r="C183" s="6" t="s">
        <v>77</v>
      </c>
      <c r="D183" s="6" t="s">
        <v>127</v>
      </c>
      <c r="E183" s="6" t="s">
        <v>45</v>
      </c>
      <c r="F183" s="7">
        <f>IF(E183="-",1,IF(G183&gt;0,1,0))</f>
        <v>1</v>
      </c>
      <c r="G183" s="7">
        <v>1</v>
      </c>
      <c r="H183" s="7"/>
      <c r="I183" s="7"/>
      <c r="J183" s="7"/>
      <c r="K183" s="7"/>
      <c r="L183" s="7"/>
      <c r="M183" s="7"/>
      <c r="N183" s="7"/>
      <c r="O183" s="6"/>
      <c r="P183" s="6"/>
      <c r="Q183" s="6"/>
      <c r="R183" s="6"/>
      <c r="S183" s="6"/>
      <c r="T183" s="6"/>
      <c r="U183" s="6"/>
      <c r="V183" s="7">
        <v>4</v>
      </c>
      <c r="W183" s="7">
        <v>1</v>
      </c>
      <c r="X183" s="7">
        <v>7</v>
      </c>
      <c r="Y183" s="7">
        <v>3</v>
      </c>
      <c r="Z183" s="6"/>
      <c r="AA183" s="6" t="s">
        <v>79</v>
      </c>
      <c r="AB183" s="6"/>
      <c r="AC183" s="6"/>
      <c r="AD183" s="6" t="s">
        <v>660</v>
      </c>
      <c r="AE183" s="6"/>
      <c r="AF183" s="6"/>
      <c r="AG183" s="6"/>
      <c r="AH183" s="8" t="s">
        <v>537</v>
      </c>
    </row>
    <row r="184" spans="1:34" customFormat="1" ht="24">
      <c r="A184" s="5" t="s">
        <v>661</v>
      </c>
      <c r="B184" s="6" t="s">
        <v>42</v>
      </c>
      <c r="C184" s="6" t="s">
        <v>50</v>
      </c>
      <c r="D184" s="6" t="s">
        <v>78</v>
      </c>
      <c r="E184" s="6" t="s">
        <v>66</v>
      </c>
      <c r="F184" s="7">
        <f>IF(E184="-",1,IF(G184&gt;0,1,0))</f>
        <v>1</v>
      </c>
      <c r="G184" s="7">
        <v>4</v>
      </c>
      <c r="H184" s="7"/>
      <c r="I184" s="7"/>
      <c r="J184" s="7"/>
      <c r="K184" s="7"/>
      <c r="L184" s="7"/>
      <c r="M184" s="7"/>
      <c r="N184" s="7"/>
      <c r="O184" s="6"/>
      <c r="P184" s="6"/>
      <c r="Q184" s="6"/>
      <c r="R184" s="6"/>
      <c r="S184" s="6"/>
      <c r="T184" s="6"/>
      <c r="U184" s="6"/>
      <c r="V184" s="7">
        <v>5</v>
      </c>
      <c r="W184" s="7">
        <v>2</v>
      </c>
      <c r="X184" s="7">
        <v>2</v>
      </c>
      <c r="Y184" s="7">
        <v>7</v>
      </c>
      <c r="Z184" s="6" t="s">
        <v>156</v>
      </c>
      <c r="AA184" s="6" t="s">
        <v>662</v>
      </c>
      <c r="AB184" s="6"/>
      <c r="AC184" s="6"/>
      <c r="AD184" s="6"/>
      <c r="AE184" s="6"/>
      <c r="AF184" s="6"/>
      <c r="AG184" s="6"/>
      <c r="AH184" s="8" t="s">
        <v>663</v>
      </c>
    </row>
    <row r="185" spans="1:34" customFormat="1" ht="15">
      <c r="A185" s="5" t="s">
        <v>664</v>
      </c>
      <c r="B185" s="6" t="s">
        <v>33</v>
      </c>
      <c r="C185" s="6" t="s">
        <v>34</v>
      </c>
      <c r="D185" s="6" t="s">
        <v>51</v>
      </c>
      <c r="E185" s="6" t="s">
        <v>73</v>
      </c>
      <c r="F185" s="7">
        <f>IF(E185="-",1,IF(G185&gt;0,1,0))</f>
        <v>1</v>
      </c>
      <c r="G185" s="7">
        <v>4</v>
      </c>
      <c r="H185" s="7">
        <v>3</v>
      </c>
      <c r="I185" s="7" t="s">
        <v>36</v>
      </c>
      <c r="J185" s="7">
        <v>1</v>
      </c>
      <c r="K185" s="7"/>
      <c r="L185" s="7"/>
      <c r="M185" s="7"/>
      <c r="N185" s="7"/>
      <c r="O185" s="6"/>
      <c r="P185" s="6"/>
      <c r="Q185" s="6"/>
      <c r="R185" s="6"/>
      <c r="S185" s="6"/>
      <c r="T185" s="6"/>
      <c r="U185" s="6"/>
      <c r="V185" s="7"/>
      <c r="W185" s="7"/>
      <c r="X185" s="7"/>
      <c r="Y185" s="7"/>
      <c r="Z185" s="6"/>
      <c r="AA185" s="6" t="s">
        <v>665</v>
      </c>
      <c r="AB185" s="6"/>
      <c r="AC185" s="6"/>
      <c r="AD185" s="6" t="s">
        <v>666</v>
      </c>
      <c r="AE185" s="6"/>
      <c r="AF185" s="6"/>
      <c r="AG185" s="6"/>
      <c r="AH185" s="8" t="s">
        <v>667</v>
      </c>
    </row>
    <row r="186" spans="1:34" customFormat="1" ht="36">
      <c r="A186" s="5" t="s">
        <v>668</v>
      </c>
      <c r="B186" s="6" t="s">
        <v>126</v>
      </c>
      <c r="C186" s="6" t="s">
        <v>126</v>
      </c>
      <c r="D186" s="6" t="s">
        <v>193</v>
      </c>
      <c r="E186" s="6" t="s">
        <v>36</v>
      </c>
      <c r="F186" s="7">
        <f>IF(E186="-",1,IF(G186&gt;0,1,0))</f>
        <v>1</v>
      </c>
      <c r="G186" s="7">
        <v>0</v>
      </c>
      <c r="H186" s="7"/>
      <c r="I186" s="7"/>
      <c r="J186" s="7"/>
      <c r="K186" s="7"/>
      <c r="L186" s="7"/>
      <c r="M186" s="7"/>
      <c r="N186" s="7"/>
      <c r="O186" s="6"/>
      <c r="P186" s="6"/>
      <c r="Q186" s="6"/>
      <c r="R186" s="6"/>
      <c r="S186" s="6" t="s">
        <v>169</v>
      </c>
      <c r="T186" s="6" t="s">
        <v>129</v>
      </c>
      <c r="U186" s="6" t="s">
        <v>151</v>
      </c>
      <c r="V186" s="7">
        <v>3</v>
      </c>
      <c r="W186" s="7">
        <v>2</v>
      </c>
      <c r="X186" s="7">
        <v>2</v>
      </c>
      <c r="Y186" s="7">
        <v>3</v>
      </c>
      <c r="Z186" s="6"/>
      <c r="AA186" s="6" t="s">
        <v>373</v>
      </c>
      <c r="AB186" s="6"/>
      <c r="AC186" s="6"/>
      <c r="AD186" s="6" t="s">
        <v>669</v>
      </c>
      <c r="AE186" s="6"/>
      <c r="AF186" s="6"/>
      <c r="AG186" s="6"/>
      <c r="AH186" s="8" t="s">
        <v>670</v>
      </c>
    </row>
    <row r="187" spans="1:34" customFormat="1" ht="24">
      <c r="A187" s="5" t="s">
        <v>671</v>
      </c>
      <c r="B187" s="6" t="s">
        <v>126</v>
      </c>
      <c r="C187" s="6" t="s">
        <v>126</v>
      </c>
      <c r="D187" s="6" t="s">
        <v>51</v>
      </c>
      <c r="E187" s="6" t="s">
        <v>73</v>
      </c>
      <c r="F187" s="7">
        <f>IF(E187="-",1,IF(G187&gt;0,1,0))</f>
        <v>1</v>
      </c>
      <c r="G187" s="7">
        <v>1</v>
      </c>
      <c r="H187" s="7"/>
      <c r="I187" s="7"/>
      <c r="J187" s="7"/>
      <c r="K187" s="7"/>
      <c r="L187" s="7"/>
      <c r="M187" s="7"/>
      <c r="N187" s="7"/>
      <c r="O187" s="6"/>
      <c r="P187" s="6"/>
      <c r="Q187" s="6"/>
      <c r="R187" s="6"/>
      <c r="S187" s="6" t="s">
        <v>128</v>
      </c>
      <c r="T187" s="6" t="s">
        <v>129</v>
      </c>
      <c r="U187" s="6" t="s">
        <v>130</v>
      </c>
      <c r="V187" s="7">
        <v>7</v>
      </c>
      <c r="W187" s="7">
        <v>3</v>
      </c>
      <c r="X187" s="7">
        <v>8</v>
      </c>
      <c r="Y187" s="7">
        <v>3</v>
      </c>
      <c r="Z187" s="6"/>
      <c r="AA187" s="6" t="s">
        <v>672</v>
      </c>
      <c r="AB187" s="6"/>
      <c r="AC187" s="6"/>
      <c r="AD187" s="6" t="s">
        <v>673</v>
      </c>
      <c r="AE187" s="6"/>
      <c r="AF187" s="6"/>
      <c r="AG187" s="6"/>
      <c r="AH187" s="8" t="s">
        <v>333</v>
      </c>
    </row>
    <row r="188" spans="1:34" customFormat="1" ht="24">
      <c r="A188" s="5" t="s">
        <v>674</v>
      </c>
      <c r="B188" s="6" t="s">
        <v>126</v>
      </c>
      <c r="C188" s="6" t="s">
        <v>126</v>
      </c>
      <c r="D188" s="6" t="s">
        <v>51</v>
      </c>
      <c r="E188" s="6"/>
      <c r="F188" s="7"/>
      <c r="G188" s="7"/>
      <c r="H188" s="7"/>
      <c r="I188" s="7"/>
      <c r="J188" s="7"/>
      <c r="K188" s="7"/>
      <c r="L188" s="7"/>
      <c r="M188" s="7"/>
      <c r="N188" s="7"/>
      <c r="O188" s="6"/>
      <c r="P188" s="6"/>
      <c r="Q188" s="6"/>
      <c r="R188" s="6"/>
      <c r="S188" s="6" t="s">
        <v>128</v>
      </c>
      <c r="T188" s="6" t="s">
        <v>135</v>
      </c>
      <c r="U188" s="6" t="s">
        <v>130</v>
      </c>
      <c r="V188" s="7">
        <v>7</v>
      </c>
      <c r="W188" s="7">
        <v>6</v>
      </c>
      <c r="X188" s="7">
        <v>8</v>
      </c>
      <c r="Y188" s="7">
        <v>8</v>
      </c>
      <c r="Z188" s="6"/>
      <c r="AA188" s="6" t="s">
        <v>672</v>
      </c>
      <c r="AB188" s="6"/>
      <c r="AC188" s="6"/>
      <c r="AD188" s="6" t="s">
        <v>673</v>
      </c>
      <c r="AE188" s="6"/>
      <c r="AF188" s="6"/>
      <c r="AG188" s="6"/>
      <c r="AH188" s="8" t="s">
        <v>333</v>
      </c>
    </row>
    <row r="189" spans="1:34" customFormat="1" ht="24">
      <c r="A189" s="5" t="s">
        <v>675</v>
      </c>
      <c r="B189" s="6" t="s">
        <v>126</v>
      </c>
      <c r="C189" s="6" t="s">
        <v>126</v>
      </c>
      <c r="D189" s="6" t="s">
        <v>51</v>
      </c>
      <c r="E189" s="6" t="s">
        <v>66</v>
      </c>
      <c r="F189" s="7">
        <f>IF(E189="-",1,IF(G189&gt;0,1,0))</f>
        <v>1</v>
      </c>
      <c r="G189" s="7">
        <v>1</v>
      </c>
      <c r="H189" s="7"/>
      <c r="I189" s="7"/>
      <c r="J189" s="7"/>
      <c r="K189" s="7"/>
      <c r="L189" s="7"/>
      <c r="M189" s="7"/>
      <c r="N189" s="7"/>
      <c r="O189" s="6"/>
      <c r="P189" s="6"/>
      <c r="Q189" s="6"/>
      <c r="R189" s="6"/>
      <c r="S189" s="6" t="s">
        <v>128</v>
      </c>
      <c r="T189" s="6" t="s">
        <v>129</v>
      </c>
      <c r="U189" s="6" t="s">
        <v>151</v>
      </c>
      <c r="V189" s="7">
        <v>4</v>
      </c>
      <c r="W189" s="7">
        <v>1</v>
      </c>
      <c r="X189" s="7">
        <v>4</v>
      </c>
      <c r="Y189" s="7">
        <v>1</v>
      </c>
      <c r="Z189" s="6"/>
      <c r="AA189" s="6" t="s">
        <v>676</v>
      </c>
      <c r="AB189" s="6"/>
      <c r="AC189" s="6"/>
      <c r="AD189" s="6" t="s">
        <v>677</v>
      </c>
      <c r="AE189" s="6"/>
      <c r="AF189" s="6"/>
      <c r="AG189" s="6"/>
      <c r="AH189" s="8" t="s">
        <v>124</v>
      </c>
    </row>
    <row r="190" spans="1:34" customFormat="1" ht="24">
      <c r="A190" s="5" t="s">
        <v>678</v>
      </c>
      <c r="B190" s="6" t="s">
        <v>126</v>
      </c>
      <c r="C190" s="6" t="s">
        <v>126</v>
      </c>
      <c r="D190" s="6" t="s">
        <v>51</v>
      </c>
      <c r="E190" s="6"/>
      <c r="F190" s="7"/>
      <c r="G190" s="7"/>
      <c r="H190" s="7"/>
      <c r="I190" s="7"/>
      <c r="J190" s="7"/>
      <c r="K190" s="7"/>
      <c r="L190" s="7"/>
      <c r="M190" s="7"/>
      <c r="N190" s="7"/>
      <c r="O190" s="6"/>
      <c r="P190" s="6"/>
      <c r="Q190" s="6"/>
      <c r="R190" s="6"/>
      <c r="S190" s="6" t="s">
        <v>128</v>
      </c>
      <c r="T190" s="6" t="s">
        <v>135</v>
      </c>
      <c r="U190" s="6" t="s">
        <v>151</v>
      </c>
      <c r="V190" s="7">
        <v>4</v>
      </c>
      <c r="W190" s="7">
        <v>4</v>
      </c>
      <c r="X190" s="7">
        <v>4</v>
      </c>
      <c r="Y190" s="7">
        <v>4</v>
      </c>
      <c r="Z190" s="6"/>
      <c r="AA190" s="6" t="s">
        <v>676</v>
      </c>
      <c r="AB190" s="6"/>
      <c r="AC190" s="6"/>
      <c r="AD190" s="6" t="s">
        <v>677</v>
      </c>
      <c r="AE190" s="6"/>
      <c r="AF190" s="6"/>
      <c r="AG190" s="6"/>
      <c r="AH190" s="8" t="s">
        <v>124</v>
      </c>
    </row>
    <row r="191" spans="1:34" customFormat="1" ht="36">
      <c r="A191" s="5" t="s">
        <v>679</v>
      </c>
      <c r="B191" s="6" t="s">
        <v>126</v>
      </c>
      <c r="C191" s="6" t="s">
        <v>126</v>
      </c>
      <c r="D191" s="6" t="s">
        <v>209</v>
      </c>
      <c r="E191" s="6" t="s">
        <v>36</v>
      </c>
      <c r="F191" s="7">
        <f>IF(E191="-",1,IF(G191&gt;0,1,0))</f>
        <v>1</v>
      </c>
      <c r="G191" s="7">
        <v>0</v>
      </c>
      <c r="H191" s="7"/>
      <c r="I191" s="7"/>
      <c r="J191" s="7"/>
      <c r="K191" s="7"/>
      <c r="L191" s="7"/>
      <c r="M191" s="7"/>
      <c r="N191" s="7"/>
      <c r="O191" s="6"/>
      <c r="P191" s="6"/>
      <c r="Q191" s="6"/>
      <c r="R191" s="6"/>
      <c r="S191" s="6" t="s">
        <v>128</v>
      </c>
      <c r="T191" s="6" t="s">
        <v>129</v>
      </c>
      <c r="U191" s="6" t="s">
        <v>151</v>
      </c>
      <c r="V191" s="7">
        <v>8</v>
      </c>
      <c r="W191" s="7">
        <v>2</v>
      </c>
      <c r="X191" s="7">
        <v>7</v>
      </c>
      <c r="Y191" s="7">
        <v>3</v>
      </c>
      <c r="Z191" s="6"/>
      <c r="AA191" s="6" t="s">
        <v>680</v>
      </c>
      <c r="AB191" s="6"/>
      <c r="AC191" s="6"/>
      <c r="AD191" s="6" t="s">
        <v>681</v>
      </c>
      <c r="AE191" s="6"/>
      <c r="AF191" s="6"/>
      <c r="AG191" s="6"/>
      <c r="AH191" s="8" t="s">
        <v>260</v>
      </c>
    </row>
    <row r="192" spans="1:34" customFormat="1" ht="24">
      <c r="A192" s="5" t="s">
        <v>682</v>
      </c>
      <c r="B192" s="6" t="s">
        <v>126</v>
      </c>
      <c r="C192" s="6" t="s">
        <v>126</v>
      </c>
      <c r="D192" s="6" t="s">
        <v>209</v>
      </c>
      <c r="E192" s="6"/>
      <c r="F192" s="7"/>
      <c r="G192" s="7"/>
      <c r="H192" s="7"/>
      <c r="I192" s="7"/>
      <c r="J192" s="7"/>
      <c r="K192" s="7"/>
      <c r="L192" s="7"/>
      <c r="M192" s="7"/>
      <c r="N192" s="7"/>
      <c r="O192" s="6"/>
      <c r="P192" s="6"/>
      <c r="Q192" s="6"/>
      <c r="R192" s="6"/>
      <c r="S192" s="6" t="s">
        <v>128</v>
      </c>
      <c r="T192" s="6" t="s">
        <v>135</v>
      </c>
      <c r="U192" s="6" t="s">
        <v>151</v>
      </c>
      <c r="V192" s="7">
        <v>8</v>
      </c>
      <c r="W192" s="7">
        <v>5</v>
      </c>
      <c r="X192" s="7">
        <v>7</v>
      </c>
      <c r="Y192" s="7">
        <v>8</v>
      </c>
      <c r="Z192" s="6"/>
      <c r="AA192" s="6" t="s">
        <v>680</v>
      </c>
      <c r="AB192" s="6"/>
      <c r="AC192" s="6"/>
      <c r="AD192" s="6" t="s">
        <v>683</v>
      </c>
      <c r="AE192" s="6" t="s">
        <v>684</v>
      </c>
      <c r="AF192" s="6"/>
      <c r="AG192" s="6"/>
      <c r="AH192" s="8" t="s">
        <v>260</v>
      </c>
    </row>
    <row r="193" spans="1:34" customFormat="1" ht="36">
      <c r="A193" s="5" t="s">
        <v>685</v>
      </c>
      <c r="B193" s="6" t="s">
        <v>42</v>
      </c>
      <c r="C193" s="6" t="s">
        <v>50</v>
      </c>
      <c r="D193" s="6" t="s">
        <v>262</v>
      </c>
      <c r="E193" s="6" t="s">
        <v>36</v>
      </c>
      <c r="F193" s="7">
        <f>IF(E193="-",1,IF(G193&gt;0,1,0))</f>
        <v>1</v>
      </c>
      <c r="G193" s="7">
        <v>0</v>
      </c>
      <c r="H193" s="7"/>
      <c r="I193" s="7"/>
      <c r="J193" s="7"/>
      <c r="K193" s="7"/>
      <c r="L193" s="7"/>
      <c r="M193" s="7"/>
      <c r="N193" s="7"/>
      <c r="O193" s="6"/>
      <c r="P193" s="6"/>
      <c r="Q193" s="6"/>
      <c r="R193" s="6"/>
      <c r="S193" s="6"/>
      <c r="T193" s="6"/>
      <c r="U193" s="6"/>
      <c r="V193" s="7">
        <v>3</v>
      </c>
      <c r="W193" s="7">
        <v>0</v>
      </c>
      <c r="X193" s="7">
        <v>5</v>
      </c>
      <c r="Y193" s="7">
        <v>1</v>
      </c>
      <c r="Z193" s="6" t="s">
        <v>406</v>
      </c>
      <c r="AA193" s="6" t="s">
        <v>206</v>
      </c>
      <c r="AB193" s="6"/>
      <c r="AC193" s="6"/>
      <c r="AD193" s="6" t="s">
        <v>686</v>
      </c>
      <c r="AE193" s="6"/>
      <c r="AF193" s="6"/>
      <c r="AG193" s="6"/>
      <c r="AH193" s="8" t="s">
        <v>260</v>
      </c>
    </row>
    <row r="194" spans="1:34" customFormat="1" ht="24">
      <c r="A194" s="5" t="s">
        <v>687</v>
      </c>
      <c r="B194" s="6" t="s">
        <v>126</v>
      </c>
      <c r="C194" s="6" t="s">
        <v>126</v>
      </c>
      <c r="D194" s="6" t="s">
        <v>160</v>
      </c>
      <c r="E194" s="6" t="s">
        <v>73</v>
      </c>
      <c r="F194" s="7">
        <f>IF(E194="-",1,IF(G194&gt;0,1,0))</f>
        <v>1</v>
      </c>
      <c r="G194" s="7">
        <v>1</v>
      </c>
      <c r="H194" s="7"/>
      <c r="I194" s="7"/>
      <c r="J194" s="7"/>
      <c r="K194" s="7"/>
      <c r="L194" s="7"/>
      <c r="M194" s="7"/>
      <c r="N194" s="7"/>
      <c r="O194" s="6"/>
      <c r="P194" s="6"/>
      <c r="Q194" s="6"/>
      <c r="R194" s="6"/>
      <c r="S194" s="6" t="s">
        <v>128</v>
      </c>
      <c r="T194" s="6" t="s">
        <v>129</v>
      </c>
      <c r="U194" s="6" t="s">
        <v>130</v>
      </c>
      <c r="V194" s="7">
        <v>7</v>
      </c>
      <c r="W194" s="7">
        <v>3</v>
      </c>
      <c r="X194" s="7">
        <v>7</v>
      </c>
      <c r="Y194" s="7">
        <v>4</v>
      </c>
      <c r="Z194" s="6"/>
      <c r="AA194" s="6" t="s">
        <v>688</v>
      </c>
      <c r="AB194" s="6"/>
      <c r="AC194" s="6"/>
      <c r="AD194" s="6" t="s">
        <v>689</v>
      </c>
      <c r="AE194" s="6"/>
      <c r="AF194" s="6"/>
      <c r="AG194" s="6"/>
      <c r="AH194" s="8" t="s">
        <v>409</v>
      </c>
    </row>
    <row r="195" spans="1:34" customFormat="1" ht="24">
      <c r="A195" s="5" t="s">
        <v>690</v>
      </c>
      <c r="B195" s="6" t="s">
        <v>126</v>
      </c>
      <c r="C195" s="6" t="s">
        <v>126</v>
      </c>
      <c r="D195" s="6" t="s">
        <v>160</v>
      </c>
      <c r="E195" s="6"/>
      <c r="F195" s="7"/>
      <c r="G195" s="7"/>
      <c r="H195" s="7"/>
      <c r="I195" s="7"/>
      <c r="J195" s="7"/>
      <c r="K195" s="7"/>
      <c r="L195" s="7"/>
      <c r="M195" s="7"/>
      <c r="N195" s="7"/>
      <c r="O195" s="6"/>
      <c r="P195" s="6"/>
      <c r="Q195" s="6"/>
      <c r="R195" s="6"/>
      <c r="S195" s="6" t="s">
        <v>128</v>
      </c>
      <c r="T195" s="6" t="s">
        <v>135</v>
      </c>
      <c r="U195" s="6" t="s">
        <v>130</v>
      </c>
      <c r="V195" s="7">
        <v>7</v>
      </c>
      <c r="W195" s="7">
        <v>7</v>
      </c>
      <c r="X195" s="7">
        <v>7</v>
      </c>
      <c r="Y195" s="7">
        <v>7</v>
      </c>
      <c r="Z195" s="6"/>
      <c r="AA195" s="6" t="s">
        <v>688</v>
      </c>
      <c r="AB195" s="6"/>
      <c r="AC195" s="6"/>
      <c r="AD195" s="6" t="s">
        <v>689</v>
      </c>
      <c r="AE195" s="6"/>
      <c r="AF195" s="6"/>
      <c r="AG195" s="6"/>
      <c r="AH195" s="8" t="s">
        <v>409</v>
      </c>
    </row>
    <row r="196" spans="1:34" customFormat="1" ht="60">
      <c r="A196" s="5" t="s">
        <v>691</v>
      </c>
      <c r="B196" s="6" t="s">
        <v>42</v>
      </c>
      <c r="C196" s="6" t="s">
        <v>43</v>
      </c>
      <c r="D196" s="6" t="s">
        <v>127</v>
      </c>
      <c r="E196" s="6" t="s">
        <v>45</v>
      </c>
      <c r="F196" s="7">
        <f>IF(E196="-",1,IF(G196&gt;0,1,0))</f>
        <v>1</v>
      </c>
      <c r="G196" s="7">
        <v>1</v>
      </c>
      <c r="H196" s="7"/>
      <c r="I196" s="7"/>
      <c r="J196" s="7"/>
      <c r="K196" s="7"/>
      <c r="L196" s="7"/>
      <c r="M196" s="7"/>
      <c r="N196" s="7"/>
      <c r="O196" s="6"/>
      <c r="P196" s="6"/>
      <c r="Q196" s="6"/>
      <c r="R196" s="6"/>
      <c r="S196" s="6"/>
      <c r="T196" s="6"/>
      <c r="U196" s="6"/>
      <c r="V196" s="7"/>
      <c r="W196" s="7"/>
      <c r="X196" s="7"/>
      <c r="Y196" s="7"/>
      <c r="Z196" s="6"/>
      <c r="AA196" s="6" t="s">
        <v>122</v>
      </c>
      <c r="AB196" s="6"/>
      <c r="AC196" s="6" t="s">
        <v>102</v>
      </c>
      <c r="AD196" s="6" t="s">
        <v>692</v>
      </c>
      <c r="AE196" s="6"/>
      <c r="AF196" s="6" t="s">
        <v>693</v>
      </c>
      <c r="AG196" s="6"/>
      <c r="AH196" s="8" t="s">
        <v>81</v>
      </c>
    </row>
    <row r="197" spans="1:34" customFormat="1" ht="60">
      <c r="A197" s="9" t="s">
        <v>694</v>
      </c>
      <c r="B197" s="10" t="s">
        <v>42</v>
      </c>
      <c r="C197" s="10" t="s">
        <v>91</v>
      </c>
      <c r="D197" s="6" t="s">
        <v>51</v>
      </c>
      <c r="E197" s="10" t="s">
        <v>73</v>
      </c>
      <c r="F197" s="7">
        <f>IF(E197="-",1,IF(G197&gt;0,1,0))</f>
        <v>1</v>
      </c>
      <c r="G197" s="7">
        <v>2</v>
      </c>
      <c r="H197" s="7"/>
      <c r="I197" s="7">
        <v>4</v>
      </c>
      <c r="J197" s="7"/>
      <c r="K197" s="7"/>
      <c r="L197" s="7"/>
      <c r="M197" s="7"/>
      <c r="N197" s="7"/>
      <c r="O197" s="10"/>
      <c r="P197" s="10"/>
      <c r="Q197" s="10"/>
      <c r="R197" s="10"/>
      <c r="S197" s="10"/>
      <c r="T197" s="10"/>
      <c r="U197" s="10"/>
      <c r="V197" s="7"/>
      <c r="W197" s="7"/>
      <c r="X197" s="7"/>
      <c r="Y197" s="7"/>
      <c r="Z197" s="10" t="s">
        <v>695</v>
      </c>
      <c r="AA197" s="10"/>
      <c r="AB197" s="10"/>
      <c r="AC197" s="12" t="s">
        <v>102</v>
      </c>
      <c r="AD197" s="10" t="s">
        <v>696</v>
      </c>
      <c r="AE197" s="10"/>
      <c r="AF197" s="10"/>
      <c r="AG197" s="10"/>
      <c r="AH197" s="11" t="s">
        <v>697</v>
      </c>
    </row>
    <row r="198" spans="1:34" customFormat="1" ht="24">
      <c r="A198" s="9" t="s">
        <v>698</v>
      </c>
      <c r="B198" s="6" t="s">
        <v>42</v>
      </c>
      <c r="C198" s="10" t="s">
        <v>58</v>
      </c>
      <c r="D198" s="10" t="s">
        <v>209</v>
      </c>
      <c r="E198" s="10" t="s">
        <v>36</v>
      </c>
      <c r="F198" s="7">
        <f>IF(E198="-",1,IF(G198&gt;0,1,0))</f>
        <v>1</v>
      </c>
      <c r="G198" s="7">
        <v>0</v>
      </c>
      <c r="H198" s="7"/>
      <c r="I198" s="7"/>
      <c r="J198" s="7"/>
      <c r="K198" s="7"/>
      <c r="L198" s="7"/>
      <c r="M198" s="7"/>
      <c r="N198" s="7"/>
      <c r="O198" s="6"/>
      <c r="P198" s="6"/>
      <c r="Q198" s="6"/>
      <c r="R198" s="6"/>
      <c r="S198" s="6"/>
      <c r="T198" s="10"/>
      <c r="U198" s="6"/>
      <c r="V198" s="7"/>
      <c r="W198" s="7"/>
      <c r="X198" s="7"/>
      <c r="Y198" s="7"/>
      <c r="Z198" s="10" t="s">
        <v>699</v>
      </c>
      <c r="AA198" s="10" t="s">
        <v>122</v>
      </c>
      <c r="AB198" s="10"/>
      <c r="AC198" s="10"/>
      <c r="AD198" s="10" t="s">
        <v>700</v>
      </c>
      <c r="AE198" s="10" t="s">
        <v>701</v>
      </c>
      <c r="AF198" s="10"/>
      <c r="AG198" s="10"/>
      <c r="AH198" s="11" t="s">
        <v>523</v>
      </c>
    </row>
    <row r="199" spans="1:34" customFormat="1" ht="48">
      <c r="A199" s="5" t="s">
        <v>702</v>
      </c>
      <c r="B199" s="6" t="s">
        <v>42</v>
      </c>
      <c r="C199" s="6" t="s">
        <v>65</v>
      </c>
      <c r="D199" s="6" t="s">
        <v>78</v>
      </c>
      <c r="E199" s="6" t="s">
        <v>73</v>
      </c>
      <c r="F199" s="7">
        <f>IF(E199="-",1,IF(G199&gt;0,1,0))</f>
        <v>1</v>
      </c>
      <c r="G199" s="7">
        <v>4</v>
      </c>
      <c r="H199" s="7"/>
      <c r="I199" s="7" t="s">
        <v>36</v>
      </c>
      <c r="J199" s="7"/>
      <c r="K199" s="7"/>
      <c r="L199" s="7"/>
      <c r="M199" s="7"/>
      <c r="N199" s="7"/>
      <c r="O199" s="6"/>
      <c r="P199" s="6"/>
      <c r="Q199" s="6"/>
      <c r="R199" s="6"/>
      <c r="S199" s="6"/>
      <c r="T199" s="6"/>
      <c r="U199" s="6"/>
      <c r="V199" s="7"/>
      <c r="W199" s="7"/>
      <c r="X199" s="7"/>
      <c r="Y199" s="7"/>
      <c r="Z199" s="6"/>
      <c r="AA199" s="6" t="s">
        <v>448</v>
      </c>
      <c r="AB199" s="6"/>
      <c r="AC199" s="6"/>
      <c r="AD199" s="6" t="s">
        <v>703</v>
      </c>
      <c r="AE199" s="6"/>
      <c r="AF199" s="6"/>
      <c r="AG199" s="6"/>
      <c r="AH199" s="8" t="s">
        <v>704</v>
      </c>
    </row>
    <row r="200" spans="1:34" customFormat="1" ht="24">
      <c r="A200" s="5" t="s">
        <v>705</v>
      </c>
      <c r="B200" s="6" t="s">
        <v>126</v>
      </c>
      <c r="C200" s="6" t="s">
        <v>126</v>
      </c>
      <c r="D200" s="6" t="s">
        <v>51</v>
      </c>
      <c r="E200" s="6" t="s">
        <v>73</v>
      </c>
      <c r="F200" s="7">
        <f>IF(E200="-",1,IF(G200&gt;0,1,0))</f>
        <v>1</v>
      </c>
      <c r="G200" s="7">
        <v>1</v>
      </c>
      <c r="H200" s="7"/>
      <c r="I200" s="7"/>
      <c r="J200" s="7"/>
      <c r="K200" s="7"/>
      <c r="L200" s="7"/>
      <c r="M200" s="7"/>
      <c r="N200" s="7"/>
      <c r="O200" s="6"/>
      <c r="P200" s="6"/>
      <c r="Q200" s="6"/>
      <c r="R200" s="6"/>
      <c r="S200" s="6" t="s">
        <v>128</v>
      </c>
      <c r="T200" s="6" t="s">
        <v>150</v>
      </c>
      <c r="U200" s="6" t="s">
        <v>151</v>
      </c>
      <c r="V200" s="7">
        <v>6</v>
      </c>
      <c r="W200" s="7">
        <v>5</v>
      </c>
      <c r="X200" s="7">
        <v>7</v>
      </c>
      <c r="Y200" s="7">
        <v>7</v>
      </c>
      <c r="Z200" s="6"/>
      <c r="AA200" s="6" t="s">
        <v>706</v>
      </c>
      <c r="AB200" s="6"/>
      <c r="AC200" s="6"/>
      <c r="AD200" s="6" t="s">
        <v>707</v>
      </c>
      <c r="AE200" s="6"/>
      <c r="AF200" s="6"/>
      <c r="AG200" s="6"/>
      <c r="AH200" s="8" t="s">
        <v>479</v>
      </c>
    </row>
    <row r="201" spans="1:34" customFormat="1" ht="36">
      <c r="A201" s="5" t="s">
        <v>708</v>
      </c>
      <c r="B201" s="6" t="s">
        <v>126</v>
      </c>
      <c r="C201" s="6" t="s">
        <v>126</v>
      </c>
      <c r="D201" s="6" t="s">
        <v>44</v>
      </c>
      <c r="E201" s="6" t="s">
        <v>66</v>
      </c>
      <c r="F201" s="7">
        <f>IF(E201="-",1,IF(G201&gt;0,1,0))</f>
        <v>0</v>
      </c>
      <c r="G201" s="7">
        <v>0</v>
      </c>
      <c r="H201" s="7"/>
      <c r="I201" s="7"/>
      <c r="J201" s="7"/>
      <c r="K201" s="7"/>
      <c r="L201" s="7"/>
      <c r="M201" s="7"/>
      <c r="N201" s="7"/>
      <c r="O201" s="6"/>
      <c r="P201" s="6"/>
      <c r="Q201" s="6"/>
      <c r="R201" s="6"/>
      <c r="S201" s="6" t="s">
        <v>128</v>
      </c>
      <c r="T201" s="6" t="s">
        <v>129</v>
      </c>
      <c r="U201" s="6" t="s">
        <v>151</v>
      </c>
      <c r="V201" s="7">
        <v>3</v>
      </c>
      <c r="W201" s="7">
        <v>1</v>
      </c>
      <c r="X201" s="7">
        <v>3</v>
      </c>
      <c r="Y201" s="7">
        <v>1</v>
      </c>
      <c r="Z201" s="6"/>
      <c r="AA201" s="6" t="s">
        <v>709</v>
      </c>
      <c r="AB201" s="6"/>
      <c r="AC201" s="6"/>
      <c r="AD201" s="6" t="s">
        <v>710</v>
      </c>
      <c r="AE201" s="6"/>
      <c r="AF201" s="6" t="s">
        <v>711</v>
      </c>
      <c r="AG201" s="6"/>
      <c r="AH201" s="8" t="s">
        <v>178</v>
      </c>
    </row>
    <row r="202" spans="1:34" customFormat="1" ht="36">
      <c r="A202" s="5" t="s">
        <v>712</v>
      </c>
      <c r="B202" s="6" t="s">
        <v>126</v>
      </c>
      <c r="C202" s="6" t="s">
        <v>126</v>
      </c>
      <c r="D202" s="6" t="s">
        <v>44</v>
      </c>
      <c r="E202" s="6"/>
      <c r="F202" s="7"/>
      <c r="G202" s="7"/>
      <c r="H202" s="7"/>
      <c r="I202" s="7"/>
      <c r="J202" s="7"/>
      <c r="K202" s="7"/>
      <c r="L202" s="7"/>
      <c r="M202" s="7"/>
      <c r="N202" s="7"/>
      <c r="O202" s="6"/>
      <c r="P202" s="6"/>
      <c r="Q202" s="6"/>
      <c r="R202" s="6"/>
      <c r="S202" s="6" t="s">
        <v>128</v>
      </c>
      <c r="T202" s="6" t="s">
        <v>135</v>
      </c>
      <c r="U202" s="6" t="s">
        <v>151</v>
      </c>
      <c r="V202" s="7">
        <v>3</v>
      </c>
      <c r="W202" s="7">
        <v>2</v>
      </c>
      <c r="X202" s="7">
        <v>3</v>
      </c>
      <c r="Y202" s="7">
        <v>2</v>
      </c>
      <c r="Z202" s="6"/>
      <c r="AA202" s="6" t="s">
        <v>709</v>
      </c>
      <c r="AB202" s="6"/>
      <c r="AC202" s="6"/>
      <c r="AD202" s="6" t="s">
        <v>710</v>
      </c>
      <c r="AE202" s="6"/>
      <c r="AF202" s="6" t="s">
        <v>711</v>
      </c>
      <c r="AG202" s="6"/>
      <c r="AH202" s="8" t="s">
        <v>178</v>
      </c>
    </row>
    <row r="203" spans="1:34" customFormat="1" ht="36">
      <c r="A203" s="5" t="s">
        <v>713</v>
      </c>
      <c r="B203" s="6" t="s">
        <v>42</v>
      </c>
      <c r="C203" s="6" t="s">
        <v>65</v>
      </c>
      <c r="D203" s="6" t="s">
        <v>78</v>
      </c>
      <c r="E203" s="6" t="s">
        <v>45</v>
      </c>
      <c r="F203" s="7">
        <f>IF(E203="-",1,IF(G203&gt;0,1,0))</f>
        <v>1</v>
      </c>
      <c r="G203" s="7">
        <v>1</v>
      </c>
      <c r="H203" s="7"/>
      <c r="I203" s="7" t="s">
        <v>36</v>
      </c>
      <c r="J203" s="7"/>
      <c r="K203" s="7"/>
      <c r="L203" s="7"/>
      <c r="M203" s="7"/>
      <c r="N203" s="7"/>
      <c r="O203" s="6"/>
      <c r="P203" s="6"/>
      <c r="Q203" s="6"/>
      <c r="R203" s="6"/>
      <c r="S203" s="6"/>
      <c r="T203" s="6"/>
      <c r="U203" s="6"/>
      <c r="V203" s="7"/>
      <c r="W203" s="7"/>
      <c r="X203" s="7"/>
      <c r="Y203" s="7"/>
      <c r="Z203" s="6"/>
      <c r="AA203" s="6" t="s">
        <v>714</v>
      </c>
      <c r="AB203" s="6"/>
      <c r="AC203" s="6"/>
      <c r="AD203" s="6" t="s">
        <v>715</v>
      </c>
      <c r="AE203" s="6"/>
      <c r="AF203" s="6"/>
      <c r="AG203" s="6"/>
      <c r="AH203" s="8" t="s">
        <v>84</v>
      </c>
    </row>
    <row r="204" spans="1:34" customFormat="1" ht="36">
      <c r="A204" s="9" t="s">
        <v>716</v>
      </c>
      <c r="B204" s="10" t="s">
        <v>42</v>
      </c>
      <c r="C204" s="10" t="s">
        <v>91</v>
      </c>
      <c r="D204" s="10" t="s">
        <v>262</v>
      </c>
      <c r="E204" s="10" t="s">
        <v>36</v>
      </c>
      <c r="F204" s="7">
        <f>IF(E204="-",1,IF(G204&gt;0,1,0))</f>
        <v>1</v>
      </c>
      <c r="G204" s="7">
        <v>0</v>
      </c>
      <c r="H204" s="7"/>
      <c r="I204" s="7">
        <v>5</v>
      </c>
      <c r="J204" s="7"/>
      <c r="K204" s="7"/>
      <c r="L204" s="7"/>
      <c r="M204" s="7"/>
      <c r="N204" s="7"/>
      <c r="O204" s="10"/>
      <c r="P204" s="10"/>
      <c r="Q204" s="10"/>
      <c r="R204" s="10"/>
      <c r="S204" s="10"/>
      <c r="T204" s="10"/>
      <c r="U204" s="10"/>
      <c r="V204" s="7"/>
      <c r="W204" s="7"/>
      <c r="X204" s="7"/>
      <c r="Y204" s="7"/>
      <c r="Z204" s="10" t="s">
        <v>717</v>
      </c>
      <c r="AA204" s="10"/>
      <c r="AB204" s="10"/>
      <c r="AC204" s="12" t="s">
        <v>102</v>
      </c>
      <c r="AD204" s="10" t="s">
        <v>718</v>
      </c>
      <c r="AE204" s="10" t="s">
        <v>719</v>
      </c>
      <c r="AF204" s="10"/>
      <c r="AG204" s="10"/>
      <c r="AH204" s="11" t="s">
        <v>214</v>
      </c>
    </row>
    <row r="205" spans="1:34" customFormat="1" ht="60">
      <c r="A205" s="9" t="s">
        <v>720</v>
      </c>
      <c r="B205" s="6" t="s">
        <v>42</v>
      </c>
      <c r="C205" s="10" t="s">
        <v>58</v>
      </c>
      <c r="D205" s="10" t="s">
        <v>44</v>
      </c>
      <c r="E205" s="10" t="s">
        <v>73</v>
      </c>
      <c r="F205" s="7">
        <f>IF(E205="-",1,IF(G205&gt;0,1,0))</f>
        <v>1</v>
      </c>
      <c r="G205" s="7">
        <v>1</v>
      </c>
      <c r="H205" s="7"/>
      <c r="I205" s="7"/>
      <c r="J205" s="7"/>
      <c r="K205" s="7"/>
      <c r="L205" s="7"/>
      <c r="M205" s="7"/>
      <c r="N205" s="7"/>
      <c r="O205" s="6"/>
      <c r="P205" s="6"/>
      <c r="Q205" s="6"/>
      <c r="R205" s="6"/>
      <c r="S205" s="6"/>
      <c r="T205" s="10"/>
      <c r="U205" s="6"/>
      <c r="V205" s="7"/>
      <c r="W205" s="7"/>
      <c r="X205" s="7"/>
      <c r="Y205" s="7"/>
      <c r="Z205" s="10"/>
      <c r="AA205" s="10" t="s">
        <v>122</v>
      </c>
      <c r="AB205" s="10"/>
      <c r="AC205" s="10"/>
      <c r="AD205" s="10" t="s">
        <v>721</v>
      </c>
      <c r="AE205" s="10"/>
      <c r="AF205" s="10"/>
      <c r="AG205" s="10"/>
      <c r="AH205" s="11" t="s">
        <v>108</v>
      </c>
    </row>
    <row r="206" spans="1:34" customFormat="1" ht="24">
      <c r="A206" s="5" t="s">
        <v>722</v>
      </c>
      <c r="B206" s="6" t="s">
        <v>126</v>
      </c>
      <c r="C206" s="6" t="s">
        <v>126</v>
      </c>
      <c r="D206" s="6" t="s">
        <v>51</v>
      </c>
      <c r="E206" s="6" t="s">
        <v>73</v>
      </c>
      <c r="F206" s="7">
        <f>IF(E206="-",1,IF(G206&gt;0,1,0))</f>
        <v>1</v>
      </c>
      <c r="G206" s="7">
        <v>1</v>
      </c>
      <c r="H206" s="7"/>
      <c r="I206" s="7"/>
      <c r="J206" s="7"/>
      <c r="K206" s="7"/>
      <c r="L206" s="7"/>
      <c r="M206" s="7"/>
      <c r="N206" s="7"/>
      <c r="O206" s="6"/>
      <c r="P206" s="6"/>
      <c r="Q206" s="6"/>
      <c r="R206" s="6"/>
      <c r="S206" s="6" t="s">
        <v>128</v>
      </c>
      <c r="T206" s="6" t="s">
        <v>129</v>
      </c>
      <c r="U206" s="6" t="s">
        <v>151</v>
      </c>
      <c r="V206" s="7">
        <v>7</v>
      </c>
      <c r="W206" s="7">
        <v>3</v>
      </c>
      <c r="X206" s="7">
        <v>6</v>
      </c>
      <c r="Y206" s="7">
        <v>4</v>
      </c>
      <c r="Z206" s="6"/>
      <c r="AA206" s="6" t="s">
        <v>723</v>
      </c>
      <c r="AB206" s="6"/>
      <c r="AC206" s="6"/>
      <c r="AD206" s="6" t="s">
        <v>724</v>
      </c>
      <c r="AE206" s="6"/>
      <c r="AF206" s="6"/>
      <c r="AG206" s="6"/>
      <c r="AH206" s="8" t="s">
        <v>398</v>
      </c>
    </row>
    <row r="207" spans="1:34" customFormat="1" ht="24">
      <c r="A207" s="5" t="s">
        <v>725</v>
      </c>
      <c r="B207" s="6" t="s">
        <v>126</v>
      </c>
      <c r="C207" s="6" t="s">
        <v>126</v>
      </c>
      <c r="D207" s="6" t="s">
        <v>51</v>
      </c>
      <c r="E207" s="6"/>
      <c r="F207" s="7"/>
      <c r="G207" s="7"/>
      <c r="H207" s="7"/>
      <c r="I207" s="7"/>
      <c r="J207" s="7"/>
      <c r="K207" s="7"/>
      <c r="L207" s="7"/>
      <c r="M207" s="7"/>
      <c r="N207" s="7"/>
      <c r="O207" s="6"/>
      <c r="P207" s="6"/>
      <c r="Q207" s="6"/>
      <c r="R207" s="6"/>
      <c r="S207" s="6" t="s">
        <v>128</v>
      </c>
      <c r="T207" s="6" t="s">
        <v>135</v>
      </c>
      <c r="U207" s="6" t="s">
        <v>151</v>
      </c>
      <c r="V207" s="7">
        <v>7</v>
      </c>
      <c r="W207" s="7">
        <v>8</v>
      </c>
      <c r="X207" s="7">
        <v>6</v>
      </c>
      <c r="Y207" s="7">
        <v>7</v>
      </c>
      <c r="Z207" s="6"/>
      <c r="AA207" s="6" t="s">
        <v>723</v>
      </c>
      <c r="AB207" s="6"/>
      <c r="AC207" s="6"/>
      <c r="AD207" s="6" t="s">
        <v>724</v>
      </c>
      <c r="AE207" s="6"/>
      <c r="AF207" s="6"/>
      <c r="AG207" s="6"/>
      <c r="AH207" s="8" t="s">
        <v>398</v>
      </c>
    </row>
    <row r="208" spans="1:34" customFormat="1" ht="24">
      <c r="A208" s="5" t="s">
        <v>726</v>
      </c>
      <c r="B208" s="6" t="s">
        <v>126</v>
      </c>
      <c r="C208" s="6" t="s">
        <v>126</v>
      </c>
      <c r="D208" s="6" t="s">
        <v>44</v>
      </c>
      <c r="E208" s="6" t="s">
        <v>73</v>
      </c>
      <c r="F208" s="7">
        <f>IF(E208="-",1,IF(G208&gt;0,1,0))</f>
        <v>0</v>
      </c>
      <c r="G208" s="7">
        <v>0</v>
      </c>
      <c r="H208" s="7"/>
      <c r="I208" s="7"/>
      <c r="J208" s="7"/>
      <c r="K208" s="7"/>
      <c r="L208" s="7"/>
      <c r="M208" s="7"/>
      <c r="N208" s="7"/>
      <c r="O208" s="6"/>
      <c r="P208" s="6"/>
      <c r="Q208" s="6"/>
      <c r="R208" s="6"/>
      <c r="S208" s="6" t="s">
        <v>128</v>
      </c>
      <c r="T208" s="6" t="s">
        <v>175</v>
      </c>
      <c r="U208" s="6" t="s">
        <v>151</v>
      </c>
      <c r="V208" s="7">
        <v>6</v>
      </c>
      <c r="W208" s="7">
        <v>2</v>
      </c>
      <c r="X208" s="7">
        <v>7</v>
      </c>
      <c r="Y208" s="7">
        <v>2</v>
      </c>
      <c r="Z208" s="6"/>
      <c r="AA208" s="6" t="s">
        <v>727</v>
      </c>
      <c r="AB208" s="6"/>
      <c r="AC208" s="6"/>
      <c r="AD208" s="6" t="s">
        <v>728</v>
      </c>
      <c r="AE208" s="6"/>
      <c r="AF208" s="6"/>
      <c r="AG208" s="6"/>
      <c r="AH208" s="8" t="s">
        <v>729</v>
      </c>
    </row>
    <row r="209" spans="1:34" customFormat="1" ht="24">
      <c r="A209" s="5" t="s">
        <v>730</v>
      </c>
      <c r="B209" s="6" t="s">
        <v>126</v>
      </c>
      <c r="C209" s="6" t="s">
        <v>126</v>
      </c>
      <c r="D209" s="6" t="s">
        <v>44</v>
      </c>
      <c r="E209" s="6"/>
      <c r="F209" s="7"/>
      <c r="G209" s="7"/>
      <c r="H209" s="7"/>
      <c r="I209" s="7"/>
      <c r="J209" s="7"/>
      <c r="K209" s="7"/>
      <c r="L209" s="7"/>
      <c r="M209" s="7"/>
      <c r="N209" s="7"/>
      <c r="O209" s="6"/>
      <c r="P209" s="6"/>
      <c r="Q209" s="6"/>
      <c r="R209" s="6"/>
      <c r="S209" s="6" t="s">
        <v>128</v>
      </c>
      <c r="T209" s="6" t="s">
        <v>135</v>
      </c>
      <c r="U209" s="6" t="s">
        <v>151</v>
      </c>
      <c r="V209" s="7">
        <v>6</v>
      </c>
      <c r="W209" s="7">
        <v>5</v>
      </c>
      <c r="X209" s="7">
        <v>7</v>
      </c>
      <c r="Y209" s="7">
        <v>4</v>
      </c>
      <c r="Z209" s="6"/>
      <c r="AA209" s="6" t="s">
        <v>727</v>
      </c>
      <c r="AB209" s="6"/>
      <c r="AC209" s="6"/>
      <c r="AD209" s="6" t="s">
        <v>728</v>
      </c>
      <c r="AE209" s="6"/>
      <c r="AF209" s="6"/>
      <c r="AG209" s="6"/>
      <c r="AH209" s="8" t="s">
        <v>729</v>
      </c>
    </row>
    <row r="210" spans="1:34" customFormat="1" ht="24">
      <c r="A210" s="5" t="s">
        <v>731</v>
      </c>
      <c r="B210" s="6" t="s">
        <v>42</v>
      </c>
      <c r="C210" s="6" t="s">
        <v>43</v>
      </c>
      <c r="D210" s="6" t="s">
        <v>44</v>
      </c>
      <c r="E210" s="6" t="s">
        <v>73</v>
      </c>
      <c r="F210" s="7">
        <f>IF(E210="-",1,IF(G210&gt;0,1,0))</f>
        <v>0</v>
      </c>
      <c r="G210" s="7">
        <v>0</v>
      </c>
      <c r="H210" s="7"/>
      <c r="I210" s="7"/>
      <c r="J210" s="7"/>
      <c r="K210" s="7"/>
      <c r="L210" s="7"/>
      <c r="M210" s="7"/>
      <c r="N210" s="7"/>
      <c r="O210" s="6"/>
      <c r="P210" s="6"/>
      <c r="Q210" s="6"/>
      <c r="R210" s="6"/>
      <c r="S210" s="6"/>
      <c r="T210" s="6"/>
      <c r="U210" s="6"/>
      <c r="V210" s="7"/>
      <c r="W210" s="7"/>
      <c r="X210" s="7"/>
      <c r="Y210" s="7"/>
      <c r="Z210" s="6"/>
      <c r="AA210" s="6"/>
      <c r="AB210" s="6"/>
      <c r="AC210" s="6" t="s">
        <v>46</v>
      </c>
      <c r="AD210" s="6" t="s">
        <v>732</v>
      </c>
      <c r="AE210" s="6"/>
      <c r="AF210" s="6"/>
      <c r="AG210" s="6"/>
      <c r="AH210" s="8" t="s">
        <v>704</v>
      </c>
    </row>
    <row r="211" spans="1:34" customFormat="1" ht="36">
      <c r="A211" s="5" t="s">
        <v>733</v>
      </c>
      <c r="B211" s="6" t="s">
        <v>126</v>
      </c>
      <c r="C211" s="6" t="s">
        <v>126</v>
      </c>
      <c r="D211" s="6" t="s">
        <v>318</v>
      </c>
      <c r="E211" s="6" t="s">
        <v>36</v>
      </c>
      <c r="F211" s="7">
        <f>IF(E211="-",1,IF(G211&gt;0,1,0))</f>
        <v>1</v>
      </c>
      <c r="G211" s="7">
        <v>0</v>
      </c>
      <c r="H211" s="7"/>
      <c r="I211" s="7"/>
      <c r="J211" s="7"/>
      <c r="K211" s="7"/>
      <c r="L211" s="7"/>
      <c r="M211" s="7"/>
      <c r="N211" s="7"/>
      <c r="O211" s="6"/>
      <c r="P211" s="6"/>
      <c r="Q211" s="6"/>
      <c r="R211" s="6"/>
      <c r="S211" s="6" t="s">
        <v>128</v>
      </c>
      <c r="T211" s="6" t="s">
        <v>175</v>
      </c>
      <c r="U211" s="6" t="s">
        <v>151</v>
      </c>
      <c r="V211" s="7">
        <v>7</v>
      </c>
      <c r="W211" s="7">
        <v>3</v>
      </c>
      <c r="X211" s="7">
        <v>6</v>
      </c>
      <c r="Y211" s="7">
        <v>4</v>
      </c>
      <c r="Z211" s="6"/>
      <c r="AA211" s="6" t="s">
        <v>734</v>
      </c>
      <c r="AB211" s="6"/>
      <c r="AC211" s="6"/>
      <c r="AD211" s="6" t="s">
        <v>735</v>
      </c>
      <c r="AE211" s="6" t="s">
        <v>736</v>
      </c>
      <c r="AF211" s="6"/>
      <c r="AG211" s="6"/>
      <c r="AH211" s="8" t="s">
        <v>737</v>
      </c>
    </row>
    <row r="212" spans="1:34" customFormat="1" ht="36">
      <c r="A212" s="5" t="s">
        <v>738</v>
      </c>
      <c r="B212" s="6" t="s">
        <v>126</v>
      </c>
      <c r="C212" s="6" t="s">
        <v>126</v>
      </c>
      <c r="D212" s="6" t="s">
        <v>318</v>
      </c>
      <c r="E212" s="6"/>
      <c r="F212" s="7"/>
      <c r="G212" s="7"/>
      <c r="H212" s="7"/>
      <c r="I212" s="7"/>
      <c r="J212" s="7"/>
      <c r="K212" s="7"/>
      <c r="L212" s="7"/>
      <c r="M212" s="7"/>
      <c r="N212" s="7"/>
      <c r="O212" s="6"/>
      <c r="P212" s="6"/>
      <c r="Q212" s="6"/>
      <c r="R212" s="6"/>
      <c r="S212" s="6" t="s">
        <v>128</v>
      </c>
      <c r="T212" s="6" t="s">
        <v>135</v>
      </c>
      <c r="U212" s="6" t="s">
        <v>151</v>
      </c>
      <c r="V212" s="7">
        <v>7</v>
      </c>
      <c r="W212" s="7">
        <v>8</v>
      </c>
      <c r="X212" s="7">
        <v>6</v>
      </c>
      <c r="Y212" s="7">
        <v>8</v>
      </c>
      <c r="Z212" s="6"/>
      <c r="AA212" s="6" t="s">
        <v>734</v>
      </c>
      <c r="AB212" s="6"/>
      <c r="AC212" s="6"/>
      <c r="AD212" s="6" t="s">
        <v>735</v>
      </c>
      <c r="AE212" s="6" t="s">
        <v>736</v>
      </c>
      <c r="AF212" s="6"/>
      <c r="AG212" s="6"/>
      <c r="AH212" s="8" t="s">
        <v>737</v>
      </c>
    </row>
    <row r="213" spans="1:34" customFormat="1" ht="48">
      <c r="A213" s="5" t="s">
        <v>739</v>
      </c>
      <c r="B213" s="6" t="s">
        <v>126</v>
      </c>
      <c r="C213" s="6" t="s">
        <v>126</v>
      </c>
      <c r="D213" s="6" t="s">
        <v>193</v>
      </c>
      <c r="E213" s="6" t="s">
        <v>36</v>
      </c>
      <c r="F213" s="7">
        <f>IF(E213="-",1,IF(G213&gt;0,1,0))</f>
        <v>1</v>
      </c>
      <c r="G213" s="7">
        <v>0</v>
      </c>
      <c r="H213" s="7"/>
      <c r="I213" s="7"/>
      <c r="J213" s="7"/>
      <c r="K213" s="7"/>
      <c r="L213" s="7"/>
      <c r="M213" s="7"/>
      <c r="N213" s="7"/>
      <c r="O213" s="6"/>
      <c r="P213" s="6"/>
      <c r="Q213" s="6"/>
      <c r="R213" s="6"/>
      <c r="S213" s="6" t="s">
        <v>128</v>
      </c>
      <c r="T213" s="6" t="s">
        <v>129</v>
      </c>
      <c r="U213" s="6" t="s">
        <v>130</v>
      </c>
      <c r="V213" s="7">
        <v>5</v>
      </c>
      <c r="W213" s="7">
        <v>1</v>
      </c>
      <c r="X213" s="7">
        <v>5</v>
      </c>
      <c r="Y213" s="7">
        <v>2</v>
      </c>
      <c r="Z213" s="6"/>
      <c r="AA213" s="6" t="s">
        <v>740</v>
      </c>
      <c r="AB213" s="6"/>
      <c r="AC213" s="6"/>
      <c r="AD213" s="6" t="s">
        <v>741</v>
      </c>
      <c r="AE213" s="6"/>
      <c r="AF213" s="6"/>
      <c r="AG213" s="6"/>
      <c r="AH213" s="8" t="s">
        <v>742</v>
      </c>
    </row>
    <row r="214" spans="1:34" customFormat="1" ht="48">
      <c r="A214" s="5" t="s">
        <v>743</v>
      </c>
      <c r="B214" s="6" t="s">
        <v>126</v>
      </c>
      <c r="C214" s="6" t="s">
        <v>126</v>
      </c>
      <c r="D214" s="6" t="s">
        <v>193</v>
      </c>
      <c r="E214" s="6"/>
      <c r="F214" s="7"/>
      <c r="G214" s="7"/>
      <c r="H214" s="7"/>
      <c r="I214" s="7"/>
      <c r="J214" s="7"/>
      <c r="K214" s="7"/>
      <c r="L214" s="7"/>
      <c r="M214" s="7"/>
      <c r="N214" s="7"/>
      <c r="O214" s="6"/>
      <c r="P214" s="6"/>
      <c r="Q214" s="6"/>
      <c r="R214" s="6"/>
      <c r="S214" s="6" t="s">
        <v>128</v>
      </c>
      <c r="T214" s="6" t="s">
        <v>135</v>
      </c>
      <c r="U214" s="6" t="s">
        <v>130</v>
      </c>
      <c r="V214" s="7">
        <v>5</v>
      </c>
      <c r="W214" s="7">
        <v>3</v>
      </c>
      <c r="X214" s="7">
        <v>5</v>
      </c>
      <c r="Y214" s="7">
        <v>4</v>
      </c>
      <c r="Z214" s="6"/>
      <c r="AA214" s="6" t="s">
        <v>740</v>
      </c>
      <c r="AB214" s="6"/>
      <c r="AC214" s="6"/>
      <c r="AD214" s="6" t="s">
        <v>741</v>
      </c>
      <c r="AE214" s="6"/>
      <c r="AF214" s="6"/>
      <c r="AG214" s="6"/>
      <c r="AH214" s="8" t="s">
        <v>742</v>
      </c>
    </row>
    <row r="215" spans="1:34" customFormat="1" ht="36">
      <c r="A215" s="5" t="s">
        <v>744</v>
      </c>
      <c r="B215" s="6" t="s">
        <v>42</v>
      </c>
      <c r="C215" s="6" t="s">
        <v>50</v>
      </c>
      <c r="D215" s="6" t="s">
        <v>160</v>
      </c>
      <c r="E215" s="6" t="s">
        <v>73</v>
      </c>
      <c r="F215" s="7">
        <f>IF(E215="-",1,IF(G215&gt;0,1,0))</f>
        <v>1</v>
      </c>
      <c r="G215" s="7">
        <v>4</v>
      </c>
      <c r="H215" s="7"/>
      <c r="I215" s="7"/>
      <c r="J215" s="7"/>
      <c r="K215" s="7"/>
      <c r="L215" s="7"/>
      <c r="M215" s="7"/>
      <c r="N215" s="7"/>
      <c r="O215" s="6"/>
      <c r="P215" s="6"/>
      <c r="Q215" s="6"/>
      <c r="R215" s="6"/>
      <c r="S215" s="6"/>
      <c r="T215" s="6"/>
      <c r="U215" s="6"/>
      <c r="V215" s="7">
        <v>6</v>
      </c>
      <c r="W215" s="7">
        <v>3</v>
      </c>
      <c r="X215" s="7">
        <v>5</v>
      </c>
      <c r="Y215" s="7">
        <v>3</v>
      </c>
      <c r="Z215" s="6" t="s">
        <v>745</v>
      </c>
      <c r="AA215" s="6" t="s">
        <v>746</v>
      </c>
      <c r="AB215" s="6"/>
      <c r="AC215" s="6"/>
      <c r="AD215" s="6" t="s">
        <v>747</v>
      </c>
      <c r="AE215" s="6"/>
      <c r="AF215" s="6"/>
      <c r="AG215" s="6"/>
      <c r="AH215" s="8" t="s">
        <v>120</v>
      </c>
    </row>
    <row r="216" spans="1:34" customFormat="1" ht="24">
      <c r="A216" s="5" t="s">
        <v>748</v>
      </c>
      <c r="B216" s="6" t="s">
        <v>42</v>
      </c>
      <c r="C216" s="6" t="s">
        <v>43</v>
      </c>
      <c r="D216" s="6" t="s">
        <v>51</v>
      </c>
      <c r="E216" s="6" t="s">
        <v>73</v>
      </c>
      <c r="F216" s="7">
        <f>IF(E216="-",1,IF(G216&gt;0,1,0))</f>
        <v>1</v>
      </c>
      <c r="G216" s="7">
        <v>4</v>
      </c>
      <c r="H216" s="7"/>
      <c r="I216" s="7"/>
      <c r="J216" s="7"/>
      <c r="K216" s="7"/>
      <c r="L216" s="7"/>
      <c r="M216" s="7"/>
      <c r="N216" s="7"/>
      <c r="O216" s="6"/>
      <c r="P216" s="6"/>
      <c r="Q216" s="6"/>
      <c r="R216" s="6"/>
      <c r="S216" s="6"/>
      <c r="T216" s="6"/>
      <c r="U216" s="6"/>
      <c r="V216" s="7"/>
      <c r="W216" s="7"/>
      <c r="X216" s="7"/>
      <c r="Y216" s="7"/>
      <c r="Z216" s="6" t="s">
        <v>117</v>
      </c>
      <c r="AA216" s="6" t="s">
        <v>415</v>
      </c>
      <c r="AB216" s="6"/>
      <c r="AC216" s="6" t="s">
        <v>145</v>
      </c>
      <c r="AD216" s="6" t="s">
        <v>749</v>
      </c>
      <c r="AE216" s="6"/>
      <c r="AF216" s="6" t="s">
        <v>750</v>
      </c>
      <c r="AG216" s="6"/>
      <c r="AH216" s="8" t="s">
        <v>108</v>
      </c>
    </row>
    <row r="217" spans="1:34" customFormat="1" ht="24">
      <c r="A217" s="5" t="s">
        <v>751</v>
      </c>
      <c r="B217" s="6" t="s">
        <v>126</v>
      </c>
      <c r="C217" s="6" t="s">
        <v>126</v>
      </c>
      <c r="D217" s="6" t="s">
        <v>78</v>
      </c>
      <c r="E217" s="6" t="s">
        <v>73</v>
      </c>
      <c r="F217" s="7">
        <f>IF(E217="-",1,IF(G217&gt;0,1,0))</f>
        <v>1</v>
      </c>
      <c r="G217" s="7">
        <v>1</v>
      </c>
      <c r="H217" s="7"/>
      <c r="I217" s="7"/>
      <c r="J217" s="7"/>
      <c r="K217" s="7"/>
      <c r="L217" s="7"/>
      <c r="M217" s="7"/>
      <c r="N217" s="7"/>
      <c r="O217" s="6"/>
      <c r="P217" s="6"/>
      <c r="Q217" s="6"/>
      <c r="R217" s="6"/>
      <c r="S217" s="6" t="s">
        <v>169</v>
      </c>
      <c r="T217" s="6" t="s">
        <v>129</v>
      </c>
      <c r="U217" s="6" t="s">
        <v>151</v>
      </c>
      <c r="V217" s="7">
        <v>5</v>
      </c>
      <c r="W217" s="7">
        <v>3</v>
      </c>
      <c r="X217" s="7">
        <v>4</v>
      </c>
      <c r="Y217" s="7">
        <v>3</v>
      </c>
      <c r="Z217" s="6"/>
      <c r="AA217" s="6" t="s">
        <v>752</v>
      </c>
      <c r="AB217" s="6"/>
      <c r="AC217" s="6"/>
      <c r="AD217" s="6" t="s">
        <v>753</v>
      </c>
      <c r="AE217" s="6"/>
      <c r="AF217" s="6"/>
      <c r="AG217" s="6"/>
      <c r="AH217" s="8" t="s">
        <v>100</v>
      </c>
    </row>
    <row r="218" spans="1:34" customFormat="1" ht="24">
      <c r="A218" s="5" t="s">
        <v>754</v>
      </c>
      <c r="B218" s="6" t="s">
        <v>126</v>
      </c>
      <c r="C218" s="6" t="s">
        <v>126</v>
      </c>
      <c r="D218" s="6" t="s">
        <v>78</v>
      </c>
      <c r="E218" s="6"/>
      <c r="F218" s="7"/>
      <c r="G218" s="7"/>
      <c r="H218" s="7"/>
      <c r="I218" s="7"/>
      <c r="J218" s="7"/>
      <c r="K218" s="7"/>
      <c r="L218" s="7"/>
      <c r="M218" s="7"/>
      <c r="N218" s="7"/>
      <c r="O218" s="6"/>
      <c r="P218" s="6"/>
      <c r="Q218" s="6"/>
      <c r="R218" s="6"/>
      <c r="S218" s="6" t="s">
        <v>169</v>
      </c>
      <c r="T218" s="6" t="s">
        <v>135</v>
      </c>
      <c r="U218" s="6" t="s">
        <v>151</v>
      </c>
      <c r="V218" s="7">
        <v>5</v>
      </c>
      <c r="W218" s="7">
        <v>3</v>
      </c>
      <c r="X218" s="7">
        <v>4</v>
      </c>
      <c r="Y218" s="7">
        <v>8</v>
      </c>
      <c r="Z218" s="6"/>
      <c r="AA218" s="6" t="s">
        <v>752</v>
      </c>
      <c r="AB218" s="6"/>
      <c r="AC218" s="6"/>
      <c r="AD218" s="6" t="s">
        <v>753</v>
      </c>
      <c r="AE218" s="6"/>
      <c r="AF218" s="6"/>
      <c r="AG218" s="6"/>
      <c r="AH218" s="8" t="s">
        <v>100</v>
      </c>
    </row>
    <row r="219" spans="1:34" customFormat="1" ht="36">
      <c r="A219" s="5" t="s">
        <v>755</v>
      </c>
      <c r="B219" s="6" t="s">
        <v>42</v>
      </c>
      <c r="C219" s="6" t="s">
        <v>65</v>
      </c>
      <c r="D219" s="6" t="s">
        <v>318</v>
      </c>
      <c r="E219" s="6" t="s">
        <v>36</v>
      </c>
      <c r="F219" s="7">
        <f>IF(E219="-",1,IF(G219&gt;0,1,0))</f>
        <v>1</v>
      </c>
      <c r="G219" s="7">
        <v>0</v>
      </c>
      <c r="H219" s="7"/>
      <c r="I219" s="7" t="s">
        <v>36</v>
      </c>
      <c r="J219" s="7"/>
      <c r="K219" s="7"/>
      <c r="L219" s="7"/>
      <c r="M219" s="7"/>
      <c r="N219" s="7"/>
      <c r="O219" s="6"/>
      <c r="P219" s="6"/>
      <c r="Q219" s="6"/>
      <c r="R219" s="6"/>
      <c r="S219" s="6"/>
      <c r="T219" s="6"/>
      <c r="U219" s="6"/>
      <c r="V219" s="7"/>
      <c r="W219" s="7"/>
      <c r="X219" s="7"/>
      <c r="Y219" s="7"/>
      <c r="Z219" s="6" t="s">
        <v>273</v>
      </c>
      <c r="AA219" s="6" t="s">
        <v>68</v>
      </c>
      <c r="AB219" s="6"/>
      <c r="AC219" s="6"/>
      <c r="AD219" s="6" t="s">
        <v>756</v>
      </c>
      <c r="AE219" s="6" t="s">
        <v>757</v>
      </c>
      <c r="AF219" s="6"/>
      <c r="AG219" s="6"/>
      <c r="AH219" s="8" t="s">
        <v>63</v>
      </c>
    </row>
    <row r="220" spans="1:34" customFormat="1" ht="72">
      <c r="A220" s="5" t="s">
        <v>758</v>
      </c>
      <c r="B220" s="6" t="s">
        <v>42</v>
      </c>
      <c r="C220" s="6" t="s">
        <v>65</v>
      </c>
      <c r="D220" s="6" t="s">
        <v>44</v>
      </c>
      <c r="E220" s="6" t="s">
        <v>73</v>
      </c>
      <c r="F220" s="7">
        <f>IF(E220="-",1,IF(G220&gt;0,1,0))</f>
        <v>0</v>
      </c>
      <c r="G220" s="7">
        <v>0</v>
      </c>
      <c r="H220" s="7"/>
      <c r="I220" s="7">
        <v>1</v>
      </c>
      <c r="J220" s="7"/>
      <c r="K220" s="7"/>
      <c r="L220" s="7"/>
      <c r="M220" s="7"/>
      <c r="N220" s="7"/>
      <c r="O220" s="6"/>
      <c r="P220" s="6"/>
      <c r="Q220" s="6"/>
      <c r="R220" s="6"/>
      <c r="S220" s="6"/>
      <c r="T220" s="6"/>
      <c r="U220" s="6"/>
      <c r="V220" s="7"/>
      <c r="W220" s="7"/>
      <c r="X220" s="7"/>
      <c r="Y220" s="7"/>
      <c r="Z220" s="6"/>
      <c r="AA220" s="6" t="s">
        <v>759</v>
      </c>
      <c r="AB220" s="6"/>
      <c r="AC220" s="6"/>
      <c r="AD220" s="6" t="s">
        <v>760</v>
      </c>
      <c r="AE220" s="6"/>
      <c r="AF220" s="6"/>
      <c r="AG220" s="6"/>
      <c r="AH220" s="8" t="s">
        <v>537</v>
      </c>
    </row>
    <row r="221" spans="1:34" customFormat="1" ht="36">
      <c r="A221" s="5" t="s">
        <v>761</v>
      </c>
      <c r="B221" s="6" t="s">
        <v>126</v>
      </c>
      <c r="C221" s="6" t="s">
        <v>126</v>
      </c>
      <c r="D221" s="6" t="s">
        <v>193</v>
      </c>
      <c r="E221" s="6" t="s">
        <v>36</v>
      </c>
      <c r="F221" s="7">
        <f>IF(E221="-",1,IF(G221&gt;0,1,0))</f>
        <v>1</v>
      </c>
      <c r="G221" s="7">
        <v>0</v>
      </c>
      <c r="H221" s="7"/>
      <c r="I221" s="7"/>
      <c r="J221" s="7"/>
      <c r="K221" s="7"/>
      <c r="L221" s="7"/>
      <c r="M221" s="7"/>
      <c r="N221" s="7"/>
      <c r="O221" s="6"/>
      <c r="P221" s="6"/>
      <c r="Q221" s="6"/>
      <c r="R221" s="6"/>
      <c r="S221" s="6" t="s">
        <v>128</v>
      </c>
      <c r="T221" s="6" t="s">
        <v>150</v>
      </c>
      <c r="U221" s="6" t="s">
        <v>762</v>
      </c>
      <c r="V221" s="7">
        <v>3</v>
      </c>
      <c r="W221" s="7">
        <v>3</v>
      </c>
      <c r="X221" s="7">
        <v>2</v>
      </c>
      <c r="Y221" s="7">
        <v>3</v>
      </c>
      <c r="Z221" s="6"/>
      <c r="AA221" s="6" t="s">
        <v>763</v>
      </c>
      <c r="AB221" s="6"/>
      <c r="AC221" s="6"/>
      <c r="AD221" s="6" t="s">
        <v>764</v>
      </c>
      <c r="AE221" s="6"/>
      <c r="AF221" s="6"/>
      <c r="AG221" s="6"/>
      <c r="AH221" s="8" t="s">
        <v>765</v>
      </c>
    </row>
    <row r="222" spans="1:34" customFormat="1" ht="108">
      <c r="A222" s="5" t="s">
        <v>766</v>
      </c>
      <c r="B222" s="6" t="s">
        <v>42</v>
      </c>
      <c r="C222" s="6" t="s">
        <v>65</v>
      </c>
      <c r="D222" s="6" t="s">
        <v>78</v>
      </c>
      <c r="E222" s="6" t="s">
        <v>138</v>
      </c>
      <c r="F222" s="7">
        <f>IF(E222="-",1,IF(G222&gt;0,1,0))</f>
        <v>1</v>
      </c>
      <c r="G222" s="7">
        <v>2</v>
      </c>
      <c r="H222" s="7"/>
      <c r="I222" s="7">
        <v>8</v>
      </c>
      <c r="J222" s="7"/>
      <c r="K222" s="7"/>
      <c r="L222" s="7"/>
      <c r="M222" s="7"/>
      <c r="N222" s="7"/>
      <c r="O222" s="6"/>
      <c r="P222" s="6"/>
      <c r="Q222" s="6"/>
      <c r="R222" s="6"/>
      <c r="S222" s="6"/>
      <c r="T222" s="6"/>
      <c r="U222" s="6"/>
      <c r="V222" s="7"/>
      <c r="W222" s="7"/>
      <c r="X222" s="7"/>
      <c r="Y222" s="7"/>
      <c r="Z222" s="6"/>
      <c r="AA222" s="6" t="s">
        <v>767</v>
      </c>
      <c r="AB222" s="6"/>
      <c r="AC222" s="6"/>
      <c r="AD222" s="6" t="s">
        <v>768</v>
      </c>
      <c r="AE222" s="6"/>
      <c r="AF222" s="6" t="s">
        <v>769</v>
      </c>
      <c r="AG222" s="6"/>
      <c r="AH222" s="8" t="s">
        <v>398</v>
      </c>
    </row>
    <row r="223" spans="1:34" customFormat="1" ht="36">
      <c r="A223" s="5" t="s">
        <v>770</v>
      </c>
      <c r="B223" s="6" t="s">
        <v>126</v>
      </c>
      <c r="C223" s="6" t="s">
        <v>126</v>
      </c>
      <c r="D223" s="6" t="s">
        <v>44</v>
      </c>
      <c r="E223" s="6" t="s">
        <v>45</v>
      </c>
      <c r="F223" s="7">
        <f>IF(E223="-",1,IF(G223&gt;0,1,0))</f>
        <v>0</v>
      </c>
      <c r="G223" s="7">
        <v>0</v>
      </c>
      <c r="H223" s="7"/>
      <c r="I223" s="7"/>
      <c r="J223" s="7"/>
      <c r="K223" s="7"/>
      <c r="L223" s="7"/>
      <c r="M223" s="7"/>
      <c r="N223" s="7"/>
      <c r="O223" s="6"/>
      <c r="P223" s="6"/>
      <c r="Q223" s="6"/>
      <c r="R223" s="6"/>
      <c r="S223" s="6" t="s">
        <v>128</v>
      </c>
      <c r="T223" s="6" t="s">
        <v>129</v>
      </c>
      <c r="U223" s="6" t="s">
        <v>151</v>
      </c>
      <c r="V223" s="7">
        <v>10</v>
      </c>
      <c r="W223" s="7">
        <v>4</v>
      </c>
      <c r="X223" s="7">
        <v>6</v>
      </c>
      <c r="Y223" s="7">
        <v>5</v>
      </c>
      <c r="Z223" s="6"/>
      <c r="AA223" s="6" t="s">
        <v>771</v>
      </c>
      <c r="AB223" s="6"/>
      <c r="AC223" s="6"/>
      <c r="AD223" s="6" t="s">
        <v>772</v>
      </c>
      <c r="AE223" s="6"/>
      <c r="AF223" s="6"/>
      <c r="AG223" s="6"/>
      <c r="AH223" s="8" t="s">
        <v>120</v>
      </c>
    </row>
    <row r="224" spans="1:34" customFormat="1" ht="36">
      <c r="A224" s="5" t="s">
        <v>773</v>
      </c>
      <c r="B224" s="6" t="s">
        <v>126</v>
      </c>
      <c r="C224" s="6" t="s">
        <v>126</v>
      </c>
      <c r="D224" s="6" t="s">
        <v>44</v>
      </c>
      <c r="E224" s="6"/>
      <c r="F224" s="7"/>
      <c r="G224" s="7"/>
      <c r="H224" s="7"/>
      <c r="I224" s="7"/>
      <c r="J224" s="7"/>
      <c r="K224" s="7"/>
      <c r="L224" s="7"/>
      <c r="M224" s="7"/>
      <c r="N224" s="7"/>
      <c r="O224" s="6"/>
      <c r="P224" s="6"/>
      <c r="Q224" s="6"/>
      <c r="R224" s="6"/>
      <c r="S224" s="6" t="s">
        <v>128</v>
      </c>
      <c r="T224" s="6" t="s">
        <v>135</v>
      </c>
      <c r="U224" s="6" t="s">
        <v>151</v>
      </c>
      <c r="V224" s="7">
        <v>10</v>
      </c>
      <c r="W224" s="7">
        <v>10</v>
      </c>
      <c r="X224" s="7">
        <v>6</v>
      </c>
      <c r="Y224" s="7">
        <v>10</v>
      </c>
      <c r="Z224" s="6"/>
      <c r="AA224" s="6" t="s">
        <v>771</v>
      </c>
      <c r="AB224" s="6"/>
      <c r="AC224" s="6"/>
      <c r="AD224" s="6" t="s">
        <v>772</v>
      </c>
      <c r="AE224" s="6"/>
      <c r="AF224" s="6"/>
      <c r="AG224" s="6"/>
      <c r="AH224" s="8" t="s">
        <v>120</v>
      </c>
    </row>
    <row r="225" spans="1:34" customFormat="1" ht="48">
      <c r="A225" s="9" t="s">
        <v>774</v>
      </c>
      <c r="B225" s="10" t="s">
        <v>42</v>
      </c>
      <c r="C225" s="10" t="s">
        <v>91</v>
      </c>
      <c r="D225" s="6" t="s">
        <v>51</v>
      </c>
      <c r="E225" s="10" t="s">
        <v>45</v>
      </c>
      <c r="F225" s="7">
        <f>IF(E225="-",1,IF(G225&gt;0,1,0))</f>
        <v>1</v>
      </c>
      <c r="G225" s="7">
        <v>1</v>
      </c>
      <c r="H225" s="7"/>
      <c r="I225" s="7">
        <v>8</v>
      </c>
      <c r="J225" s="7"/>
      <c r="K225" s="7"/>
      <c r="L225" s="7"/>
      <c r="M225" s="7"/>
      <c r="N225" s="7"/>
      <c r="O225" s="10"/>
      <c r="P225" s="10"/>
      <c r="Q225" s="10"/>
      <c r="R225" s="10"/>
      <c r="S225" s="10"/>
      <c r="T225" s="10"/>
      <c r="U225" s="10"/>
      <c r="V225" s="7"/>
      <c r="W225" s="7"/>
      <c r="X225" s="7"/>
      <c r="Y225" s="7"/>
      <c r="Z225" s="10" t="s">
        <v>117</v>
      </c>
      <c r="AA225" s="10"/>
      <c r="AB225" s="10"/>
      <c r="AC225" s="12" t="s">
        <v>46</v>
      </c>
      <c r="AD225" s="10" t="s">
        <v>775</v>
      </c>
      <c r="AE225" s="10"/>
      <c r="AF225" s="10" t="s">
        <v>776</v>
      </c>
      <c r="AG225" s="10"/>
      <c r="AH225" s="11" t="s">
        <v>777</v>
      </c>
    </row>
    <row r="226" spans="1:34" customFormat="1" ht="36">
      <c r="A226" s="5" t="s">
        <v>778</v>
      </c>
      <c r="B226" s="6" t="s">
        <v>42</v>
      </c>
      <c r="C226" s="6" t="s">
        <v>43</v>
      </c>
      <c r="D226" s="6" t="s">
        <v>318</v>
      </c>
      <c r="E226" s="6" t="s">
        <v>36</v>
      </c>
      <c r="F226" s="7">
        <f>IF(E226="-",1,IF(G226&gt;0,1,0))</f>
        <v>1</v>
      </c>
      <c r="G226" s="7">
        <v>0</v>
      </c>
      <c r="H226" s="7"/>
      <c r="I226" s="7"/>
      <c r="J226" s="7"/>
      <c r="K226" s="7"/>
      <c r="L226" s="7"/>
      <c r="M226" s="7"/>
      <c r="N226" s="7"/>
      <c r="O226" s="6"/>
      <c r="P226" s="6"/>
      <c r="Q226" s="6"/>
      <c r="R226" s="6"/>
      <c r="S226" s="6"/>
      <c r="T226" s="6"/>
      <c r="U226" s="6"/>
      <c r="V226" s="7"/>
      <c r="W226" s="7"/>
      <c r="X226" s="7"/>
      <c r="Y226" s="7"/>
      <c r="Z226" s="6" t="s">
        <v>779</v>
      </c>
      <c r="AA226" s="6" t="s">
        <v>415</v>
      </c>
      <c r="AB226" s="6"/>
      <c r="AC226" s="6" t="s">
        <v>145</v>
      </c>
      <c r="AD226" s="6" t="s">
        <v>780</v>
      </c>
      <c r="AE226" s="6"/>
      <c r="AF226" s="6"/>
      <c r="AG226" s="6"/>
      <c r="AH226" s="8" t="s">
        <v>781</v>
      </c>
    </row>
    <row r="227" spans="1:34" customFormat="1" ht="24">
      <c r="A227" s="5" t="s">
        <v>782</v>
      </c>
      <c r="B227" s="6" t="s">
        <v>42</v>
      </c>
      <c r="C227" s="6" t="s">
        <v>77</v>
      </c>
      <c r="D227" s="6" t="s">
        <v>127</v>
      </c>
      <c r="E227" s="6" t="s">
        <v>66</v>
      </c>
      <c r="F227" s="7">
        <f>IF(E227="-",1,IF(G227&gt;0,1,0))</f>
        <v>1</v>
      </c>
      <c r="G227" s="7">
        <v>4</v>
      </c>
      <c r="H227" s="7"/>
      <c r="I227" s="7"/>
      <c r="J227" s="7"/>
      <c r="K227" s="7"/>
      <c r="L227" s="7"/>
      <c r="M227" s="7"/>
      <c r="N227" s="7"/>
      <c r="O227" s="6"/>
      <c r="P227" s="6"/>
      <c r="Q227" s="6"/>
      <c r="R227" s="6"/>
      <c r="S227" s="6"/>
      <c r="T227" s="6"/>
      <c r="U227" s="6"/>
      <c r="V227" s="7">
        <v>2</v>
      </c>
      <c r="W227" s="7">
        <v>3</v>
      </c>
      <c r="X227" s="7">
        <v>1</v>
      </c>
      <c r="Y227" s="7">
        <v>3</v>
      </c>
      <c r="Z227" s="6"/>
      <c r="AA227" s="6" t="s">
        <v>190</v>
      </c>
      <c r="AB227" s="6"/>
      <c r="AC227" s="6"/>
      <c r="AD227" s="6" t="s">
        <v>783</v>
      </c>
      <c r="AE227" s="6"/>
      <c r="AF227" s="6"/>
      <c r="AG227" s="6"/>
      <c r="AH227" s="8" t="s">
        <v>436</v>
      </c>
    </row>
    <row r="228" spans="1:34" customFormat="1" ht="24">
      <c r="A228" s="5" t="s">
        <v>784</v>
      </c>
      <c r="B228" s="6" t="s">
        <v>42</v>
      </c>
      <c r="C228" s="6" t="s">
        <v>50</v>
      </c>
      <c r="D228" s="6" t="s">
        <v>193</v>
      </c>
      <c r="E228" s="6" t="s">
        <v>36</v>
      </c>
      <c r="F228" s="7">
        <f>IF(E228="-",1,IF(G228&gt;0,1,0))</f>
        <v>1</v>
      </c>
      <c r="G228" s="7">
        <v>0</v>
      </c>
      <c r="H228" s="7"/>
      <c r="I228" s="7"/>
      <c r="J228" s="7"/>
      <c r="K228" s="7"/>
      <c r="L228" s="7"/>
      <c r="M228" s="7"/>
      <c r="N228" s="7"/>
      <c r="O228" s="6"/>
      <c r="P228" s="6"/>
      <c r="Q228" s="6"/>
      <c r="R228" s="6"/>
      <c r="S228" s="6"/>
      <c r="T228" s="6"/>
      <c r="U228" s="6"/>
      <c r="V228" s="7">
        <v>7</v>
      </c>
      <c r="W228" s="7">
        <v>6</v>
      </c>
      <c r="X228" s="7">
        <v>2</v>
      </c>
      <c r="Y228" s="7">
        <v>8</v>
      </c>
      <c r="Z228" s="6" t="s">
        <v>785</v>
      </c>
      <c r="AA228" s="6" t="s">
        <v>786</v>
      </c>
      <c r="AB228" s="6"/>
      <c r="AC228" s="6"/>
      <c r="AD228" s="6" t="s">
        <v>787</v>
      </c>
      <c r="AE228" s="6"/>
      <c r="AF228" s="6"/>
      <c r="AG228" s="6"/>
      <c r="AH228" s="8" t="s">
        <v>788</v>
      </c>
    </row>
    <row r="229" spans="1:34" customFormat="1" ht="60">
      <c r="A229" s="5" t="s">
        <v>789</v>
      </c>
      <c r="B229" s="6" t="s">
        <v>42</v>
      </c>
      <c r="C229" s="6" t="s">
        <v>43</v>
      </c>
      <c r="D229" s="6" t="s">
        <v>35</v>
      </c>
      <c r="E229" s="6" t="s">
        <v>36</v>
      </c>
      <c r="F229" s="7">
        <f>IF(E229="-",1,IF(G229&gt;0,1,0))</f>
        <v>1</v>
      </c>
      <c r="G229" s="7">
        <v>0</v>
      </c>
      <c r="H229" s="7"/>
      <c r="I229" s="7"/>
      <c r="J229" s="7"/>
      <c r="K229" s="7"/>
      <c r="L229" s="7"/>
      <c r="M229" s="7"/>
      <c r="N229" s="7"/>
      <c r="O229" s="6"/>
      <c r="P229" s="6"/>
      <c r="Q229" s="6"/>
      <c r="R229" s="6"/>
      <c r="S229" s="6"/>
      <c r="T229" s="6"/>
      <c r="U229" s="6"/>
      <c r="V229" s="7"/>
      <c r="W229" s="7"/>
      <c r="X229" s="7"/>
      <c r="Y229" s="7"/>
      <c r="Z229" s="6" t="s">
        <v>144</v>
      </c>
      <c r="AA229" s="6" t="s">
        <v>415</v>
      </c>
      <c r="AB229" s="6"/>
      <c r="AC229" s="6" t="s">
        <v>145</v>
      </c>
      <c r="AD229" s="6" t="s">
        <v>790</v>
      </c>
      <c r="AE229" s="6"/>
      <c r="AF229" s="6"/>
      <c r="AG229" s="6"/>
      <c r="AH229" s="8" t="s">
        <v>63</v>
      </c>
    </row>
    <row r="230" spans="1:34" customFormat="1" ht="24">
      <c r="A230" s="5" t="s">
        <v>791</v>
      </c>
      <c r="B230" s="6" t="s">
        <v>33</v>
      </c>
      <c r="C230" s="6" t="s">
        <v>34</v>
      </c>
      <c r="D230" s="6" t="s">
        <v>44</v>
      </c>
      <c r="E230" s="6" t="s">
        <v>45</v>
      </c>
      <c r="F230" s="7">
        <f>IF(E230="-",1,IF(G230&gt;0,1,0))</f>
        <v>0</v>
      </c>
      <c r="G230" s="7">
        <v>0</v>
      </c>
      <c r="H230" s="7">
        <v>15</v>
      </c>
      <c r="I230" s="7" t="s">
        <v>36</v>
      </c>
      <c r="J230" s="7">
        <v>12</v>
      </c>
      <c r="K230" s="7"/>
      <c r="L230" s="7"/>
      <c r="M230" s="7"/>
      <c r="N230" s="7"/>
      <c r="O230" s="6"/>
      <c r="P230" s="6"/>
      <c r="Q230" s="6"/>
      <c r="R230" s="6"/>
      <c r="S230" s="6"/>
      <c r="T230" s="6"/>
      <c r="U230" s="6"/>
      <c r="V230" s="7"/>
      <c r="W230" s="7"/>
      <c r="X230" s="7"/>
      <c r="Y230" s="7"/>
      <c r="Z230" s="6" t="s">
        <v>792</v>
      </c>
      <c r="AA230" s="6"/>
      <c r="AB230" s="6"/>
      <c r="AC230" s="6"/>
      <c r="AD230" s="6" t="s">
        <v>793</v>
      </c>
      <c r="AE230" s="6"/>
      <c r="AF230" s="6"/>
      <c r="AG230" s="6"/>
      <c r="AH230" s="8" t="s">
        <v>409</v>
      </c>
    </row>
    <row r="231" spans="1:34" customFormat="1" ht="60">
      <c r="A231" s="5" t="s">
        <v>794</v>
      </c>
      <c r="B231" s="6" t="s">
        <v>42</v>
      </c>
      <c r="C231" s="6" t="s">
        <v>199</v>
      </c>
      <c r="D231" s="6" t="s">
        <v>127</v>
      </c>
      <c r="E231" s="6" t="s">
        <v>73</v>
      </c>
      <c r="F231" s="7">
        <f>IF(E231="-",1,IF(G231&gt;0,1,0))</f>
        <v>1</v>
      </c>
      <c r="G231" s="7">
        <v>1</v>
      </c>
      <c r="H231" s="7"/>
      <c r="I231" s="7"/>
      <c r="J231" s="7"/>
      <c r="K231" s="7"/>
      <c r="L231" s="7"/>
      <c r="M231" s="7"/>
      <c r="N231" s="7"/>
      <c r="O231" s="6"/>
      <c r="P231" s="6"/>
      <c r="Q231" s="6"/>
      <c r="R231" s="6"/>
      <c r="S231" s="6"/>
      <c r="T231" s="6"/>
      <c r="U231" s="6"/>
      <c r="V231" s="7"/>
      <c r="W231" s="7"/>
      <c r="X231" s="7"/>
      <c r="Y231" s="7"/>
      <c r="Z231" s="6"/>
      <c r="AA231" s="6"/>
      <c r="AB231" s="6"/>
      <c r="AC231" s="6"/>
      <c r="AD231" s="6" t="s">
        <v>795</v>
      </c>
      <c r="AE231" s="6"/>
      <c r="AF231" s="6"/>
      <c r="AG231" s="6"/>
      <c r="AH231" s="8" t="s">
        <v>796</v>
      </c>
    </row>
    <row r="232" spans="1:34" customFormat="1" ht="36">
      <c r="A232" s="5" t="s">
        <v>797</v>
      </c>
      <c r="B232" s="6" t="s">
        <v>42</v>
      </c>
      <c r="C232" s="6" t="s">
        <v>43</v>
      </c>
      <c r="D232" s="6" t="s">
        <v>160</v>
      </c>
      <c r="E232" s="6" t="s">
        <v>66</v>
      </c>
      <c r="F232" s="7">
        <f>IF(E232="-",1,IF(G232&gt;0,1,0))</f>
        <v>1</v>
      </c>
      <c r="G232" s="7">
        <v>4</v>
      </c>
      <c r="H232" s="7"/>
      <c r="I232" s="7"/>
      <c r="J232" s="7"/>
      <c r="K232" s="7"/>
      <c r="L232" s="7"/>
      <c r="M232" s="7"/>
      <c r="N232" s="7"/>
      <c r="O232" s="6"/>
      <c r="P232" s="6"/>
      <c r="Q232" s="6"/>
      <c r="R232" s="6"/>
      <c r="S232" s="6"/>
      <c r="T232" s="6"/>
      <c r="U232" s="6"/>
      <c r="V232" s="7"/>
      <c r="W232" s="7"/>
      <c r="X232" s="7"/>
      <c r="Y232" s="7"/>
      <c r="Z232" s="6"/>
      <c r="AA232" s="6"/>
      <c r="AB232" s="6"/>
      <c r="AC232" s="6" t="s">
        <v>102</v>
      </c>
      <c r="AD232" s="6" t="s">
        <v>798</v>
      </c>
      <c r="AE232" s="6"/>
      <c r="AF232" s="6"/>
      <c r="AG232" s="6"/>
      <c r="AH232" s="8" t="s">
        <v>48</v>
      </c>
    </row>
    <row r="233" spans="1:34" customFormat="1" ht="24">
      <c r="A233" s="5" t="s">
        <v>799</v>
      </c>
      <c r="B233" s="6" t="s">
        <v>42</v>
      </c>
      <c r="C233" s="6" t="s">
        <v>327</v>
      </c>
      <c r="D233" s="6" t="s">
        <v>51</v>
      </c>
      <c r="E233" s="6" t="s">
        <v>45</v>
      </c>
      <c r="F233" s="7">
        <f>IF(E233="-",1,IF(G233&gt;0,1,0))</f>
        <v>1</v>
      </c>
      <c r="G233" s="7">
        <v>1</v>
      </c>
      <c r="H233" s="7"/>
      <c r="I233" s="7"/>
      <c r="J233" s="7"/>
      <c r="K233" s="7"/>
      <c r="L233" s="7"/>
      <c r="M233" s="7">
        <v>5</v>
      </c>
      <c r="N233" s="7"/>
      <c r="O233" s="6"/>
      <c r="P233" s="6"/>
      <c r="Q233" s="6"/>
      <c r="R233" s="6"/>
      <c r="S233" s="6"/>
      <c r="T233" s="6"/>
      <c r="U233" s="6"/>
      <c r="V233" s="7"/>
      <c r="W233" s="7"/>
      <c r="X233" s="7"/>
      <c r="Y233" s="7"/>
      <c r="Z233" s="6" t="s">
        <v>129</v>
      </c>
      <c r="AA233" s="6"/>
      <c r="AB233" s="6"/>
      <c r="AC233" s="6" t="s">
        <v>46</v>
      </c>
      <c r="AD233" s="6" t="s">
        <v>800</v>
      </c>
      <c r="AE233" s="6"/>
      <c r="AF233" s="6"/>
      <c r="AG233" s="6"/>
      <c r="AH233" s="8" t="s">
        <v>293</v>
      </c>
    </row>
    <row r="234" spans="1:34" customFormat="1" ht="36">
      <c r="A234" s="5" t="s">
        <v>801</v>
      </c>
      <c r="B234" s="6" t="s">
        <v>126</v>
      </c>
      <c r="C234" s="6" t="s">
        <v>126</v>
      </c>
      <c r="D234" s="6" t="s">
        <v>318</v>
      </c>
      <c r="E234" s="6" t="s">
        <v>36</v>
      </c>
      <c r="F234" s="7">
        <f>IF(E234="-",1,IF(G234&gt;0,1,0))</f>
        <v>1</v>
      </c>
      <c r="G234" s="7">
        <v>0</v>
      </c>
      <c r="H234" s="7"/>
      <c r="I234" s="7"/>
      <c r="J234" s="7"/>
      <c r="K234" s="7"/>
      <c r="L234" s="7"/>
      <c r="M234" s="7"/>
      <c r="N234" s="7"/>
      <c r="O234" s="6"/>
      <c r="P234" s="6"/>
      <c r="Q234" s="6"/>
      <c r="R234" s="6"/>
      <c r="S234" s="6" t="s">
        <v>128</v>
      </c>
      <c r="T234" s="6" t="s">
        <v>175</v>
      </c>
      <c r="U234" s="6" t="s">
        <v>130</v>
      </c>
      <c r="V234" s="7">
        <v>6</v>
      </c>
      <c r="W234" s="7">
        <v>3</v>
      </c>
      <c r="X234" s="7">
        <v>3</v>
      </c>
      <c r="Y234" s="7">
        <v>4</v>
      </c>
      <c r="Z234" s="6"/>
      <c r="AA234" s="6" t="s">
        <v>802</v>
      </c>
      <c r="AB234" s="6"/>
      <c r="AC234" s="6"/>
      <c r="AD234" s="6" t="s">
        <v>803</v>
      </c>
      <c r="AE234" s="6"/>
      <c r="AF234" s="6"/>
      <c r="AG234" s="6"/>
      <c r="AH234" s="8" t="s">
        <v>214</v>
      </c>
    </row>
    <row r="235" spans="1:34" customFormat="1" ht="36">
      <c r="A235" s="5" t="s">
        <v>804</v>
      </c>
      <c r="B235" s="6" t="s">
        <v>126</v>
      </c>
      <c r="C235" s="6" t="s">
        <v>126</v>
      </c>
      <c r="D235" s="6" t="s">
        <v>318</v>
      </c>
      <c r="E235" s="6"/>
      <c r="F235" s="7"/>
      <c r="G235" s="7"/>
      <c r="H235" s="7"/>
      <c r="I235" s="7"/>
      <c r="J235" s="7"/>
      <c r="K235" s="7"/>
      <c r="L235" s="7"/>
      <c r="M235" s="7"/>
      <c r="N235" s="7"/>
      <c r="O235" s="6"/>
      <c r="P235" s="6"/>
      <c r="Q235" s="6"/>
      <c r="R235" s="6"/>
      <c r="S235" s="6" t="s">
        <v>128</v>
      </c>
      <c r="T235" s="6" t="s">
        <v>135</v>
      </c>
      <c r="U235" s="6" t="s">
        <v>130</v>
      </c>
      <c r="V235" s="7">
        <v>6</v>
      </c>
      <c r="W235" s="7">
        <v>7</v>
      </c>
      <c r="X235" s="7">
        <v>3</v>
      </c>
      <c r="Y235" s="7">
        <v>7</v>
      </c>
      <c r="Z235" s="6"/>
      <c r="AA235" s="6" t="s">
        <v>802</v>
      </c>
      <c r="AB235" s="6"/>
      <c r="AC235" s="6"/>
      <c r="AD235" s="6" t="s">
        <v>803</v>
      </c>
      <c r="AE235" s="6"/>
      <c r="AF235" s="6"/>
      <c r="AG235" s="6"/>
      <c r="AH235" s="8" t="s">
        <v>214</v>
      </c>
    </row>
    <row r="236" spans="1:34" customFormat="1" ht="36">
      <c r="A236" s="5" t="s">
        <v>805</v>
      </c>
      <c r="B236" s="6" t="s">
        <v>42</v>
      </c>
      <c r="C236" s="6" t="s">
        <v>43</v>
      </c>
      <c r="D236" s="6" t="s">
        <v>51</v>
      </c>
      <c r="E236" s="6" t="s">
        <v>73</v>
      </c>
      <c r="F236" s="7">
        <f>IF(E236="-",1,IF(G236&gt;0,1,0))</f>
        <v>1</v>
      </c>
      <c r="G236" s="7">
        <v>4</v>
      </c>
      <c r="H236" s="7"/>
      <c r="I236" s="7"/>
      <c r="J236" s="7"/>
      <c r="K236" s="7"/>
      <c r="L236" s="7"/>
      <c r="M236" s="7"/>
      <c r="N236" s="7"/>
      <c r="O236" s="6"/>
      <c r="P236" s="6"/>
      <c r="Q236" s="6"/>
      <c r="R236" s="6"/>
      <c r="S236" s="6"/>
      <c r="T236" s="6"/>
      <c r="U236" s="6"/>
      <c r="V236" s="7"/>
      <c r="W236" s="7"/>
      <c r="X236" s="7"/>
      <c r="Y236" s="7"/>
      <c r="Z236" s="6" t="s">
        <v>144</v>
      </c>
      <c r="AA236" s="6" t="s">
        <v>415</v>
      </c>
      <c r="AB236" s="6"/>
      <c r="AC236" s="6" t="s">
        <v>145</v>
      </c>
      <c r="AD236" s="6" t="s">
        <v>806</v>
      </c>
      <c r="AE236" s="6"/>
      <c r="AF236" s="6"/>
      <c r="AG236" s="6"/>
      <c r="AH236" s="8" t="s">
        <v>528</v>
      </c>
    </row>
    <row r="237" spans="1:34" customFormat="1" ht="24">
      <c r="A237" s="9" t="s">
        <v>807</v>
      </c>
      <c r="B237" s="10" t="s">
        <v>42</v>
      </c>
      <c r="C237" s="10" t="s">
        <v>91</v>
      </c>
      <c r="D237" s="10" t="s">
        <v>35</v>
      </c>
      <c r="E237" s="10" t="s">
        <v>36</v>
      </c>
      <c r="F237" s="7">
        <f>IF(E237="-",1,IF(G237&gt;0,1,0))</f>
        <v>1</v>
      </c>
      <c r="G237" s="7">
        <v>0</v>
      </c>
      <c r="H237" s="7"/>
      <c r="I237" s="7">
        <v>4</v>
      </c>
      <c r="J237" s="7"/>
      <c r="K237" s="7"/>
      <c r="L237" s="7"/>
      <c r="M237" s="7"/>
      <c r="N237" s="7"/>
      <c r="O237" s="10"/>
      <c r="P237" s="10"/>
      <c r="Q237" s="10"/>
      <c r="R237" s="10"/>
      <c r="S237" s="10"/>
      <c r="T237" s="10"/>
      <c r="U237" s="10"/>
      <c r="V237" s="7"/>
      <c r="W237" s="7"/>
      <c r="X237" s="7"/>
      <c r="Y237" s="7"/>
      <c r="Z237" s="10" t="s">
        <v>808</v>
      </c>
      <c r="AA237" s="10"/>
      <c r="AB237" s="10"/>
      <c r="AC237" s="12" t="s">
        <v>87</v>
      </c>
      <c r="AD237" s="10" t="s">
        <v>809</v>
      </c>
      <c r="AE237" s="10"/>
      <c r="AF237" s="10"/>
      <c r="AG237" s="10"/>
      <c r="AH237" s="11" t="s">
        <v>765</v>
      </c>
    </row>
    <row r="238" spans="1:34" customFormat="1" ht="36">
      <c r="A238" s="9" t="s">
        <v>810</v>
      </c>
      <c r="B238" s="10" t="s">
        <v>42</v>
      </c>
      <c r="C238" s="10" t="s">
        <v>91</v>
      </c>
      <c r="D238" s="6" t="s">
        <v>51</v>
      </c>
      <c r="E238" s="10" t="s">
        <v>73</v>
      </c>
      <c r="F238" s="7">
        <f>IF(E238="-",1,IF(G238&gt;0,1,0))</f>
        <v>1</v>
      </c>
      <c r="G238" s="7">
        <v>3</v>
      </c>
      <c r="H238" s="7"/>
      <c r="I238" s="7">
        <v>3</v>
      </c>
      <c r="J238" s="7"/>
      <c r="K238" s="7"/>
      <c r="L238" s="7"/>
      <c r="M238" s="7"/>
      <c r="N238" s="7"/>
      <c r="O238" s="10"/>
      <c r="P238" s="10"/>
      <c r="Q238" s="10"/>
      <c r="R238" s="10"/>
      <c r="S238" s="10"/>
      <c r="T238" s="10"/>
      <c r="U238" s="10"/>
      <c r="V238" s="7"/>
      <c r="W238" s="7"/>
      <c r="X238" s="7"/>
      <c r="Y238" s="7"/>
      <c r="Z238" s="10" t="s">
        <v>811</v>
      </c>
      <c r="AA238" s="10"/>
      <c r="AB238" s="10"/>
      <c r="AC238" s="12" t="s">
        <v>102</v>
      </c>
      <c r="AD238" s="10" t="s">
        <v>812</v>
      </c>
      <c r="AE238" s="10"/>
      <c r="AF238" s="10"/>
      <c r="AG238" s="10"/>
      <c r="AH238" s="11" t="s">
        <v>813</v>
      </c>
    </row>
    <row r="239" spans="1:34" customFormat="1" ht="48">
      <c r="A239" s="5" t="s">
        <v>814</v>
      </c>
      <c r="B239" s="6" t="s">
        <v>42</v>
      </c>
      <c r="C239" s="6" t="s">
        <v>65</v>
      </c>
      <c r="D239" s="6" t="s">
        <v>44</v>
      </c>
      <c r="E239" s="6" t="s">
        <v>66</v>
      </c>
      <c r="F239" s="7">
        <f>IF(E239="-",1,IF(G239&gt;0,1,0))</f>
        <v>1</v>
      </c>
      <c r="G239" s="7">
        <v>2</v>
      </c>
      <c r="H239" s="7"/>
      <c r="I239" s="7" t="s">
        <v>36</v>
      </c>
      <c r="J239" s="7"/>
      <c r="K239" s="7"/>
      <c r="L239" s="7"/>
      <c r="M239" s="7"/>
      <c r="N239" s="7"/>
      <c r="O239" s="6"/>
      <c r="P239" s="6"/>
      <c r="Q239" s="6"/>
      <c r="R239" s="6"/>
      <c r="S239" s="6"/>
      <c r="T239" s="6"/>
      <c r="U239" s="6"/>
      <c r="V239" s="7"/>
      <c r="W239" s="7"/>
      <c r="X239" s="7"/>
      <c r="Y239" s="7"/>
      <c r="Z239" s="6"/>
      <c r="AA239" s="6" t="s">
        <v>448</v>
      </c>
      <c r="AB239" s="6"/>
      <c r="AC239" s="6"/>
      <c r="AD239" s="6" t="s">
        <v>815</v>
      </c>
      <c r="AE239" s="6"/>
      <c r="AF239" s="6" t="s">
        <v>816</v>
      </c>
      <c r="AG239" s="6"/>
      <c r="AH239" s="8" t="s">
        <v>537</v>
      </c>
    </row>
    <row r="240" spans="1:34" customFormat="1" ht="60">
      <c r="A240" s="5" t="s">
        <v>817</v>
      </c>
      <c r="B240" s="6" t="s">
        <v>42</v>
      </c>
      <c r="C240" s="6" t="s">
        <v>65</v>
      </c>
      <c r="D240" s="6" t="s">
        <v>318</v>
      </c>
      <c r="E240" s="6" t="s">
        <v>36</v>
      </c>
      <c r="F240" s="7">
        <f>IF(E240="-",1,IF(G240&gt;0,1,0))</f>
        <v>1</v>
      </c>
      <c r="G240" s="7">
        <v>0</v>
      </c>
      <c r="H240" s="7"/>
      <c r="I240" s="7">
        <v>2</v>
      </c>
      <c r="J240" s="7"/>
      <c r="K240" s="7"/>
      <c r="L240" s="7"/>
      <c r="M240" s="7"/>
      <c r="N240" s="7"/>
      <c r="O240" s="6"/>
      <c r="P240" s="6"/>
      <c r="Q240" s="6"/>
      <c r="R240" s="6"/>
      <c r="S240" s="6"/>
      <c r="T240" s="6"/>
      <c r="U240" s="6"/>
      <c r="V240" s="7"/>
      <c r="W240" s="7"/>
      <c r="X240" s="7"/>
      <c r="Y240" s="7"/>
      <c r="Z240" s="6"/>
      <c r="AA240" s="6" t="s">
        <v>818</v>
      </c>
      <c r="AB240" s="6"/>
      <c r="AC240" s="6"/>
      <c r="AD240" s="6" t="s">
        <v>819</v>
      </c>
      <c r="AE240" s="6"/>
      <c r="AF240" s="6"/>
      <c r="AG240" s="6"/>
      <c r="AH240" s="8" t="s">
        <v>371</v>
      </c>
    </row>
    <row r="241" spans="1:34" customFormat="1" ht="24">
      <c r="A241" s="5" t="s">
        <v>820</v>
      </c>
      <c r="B241" s="6" t="s">
        <v>42</v>
      </c>
      <c r="C241" s="6" t="s">
        <v>43</v>
      </c>
      <c r="D241" s="6" t="s">
        <v>78</v>
      </c>
      <c r="E241" s="6" t="s">
        <v>45</v>
      </c>
      <c r="F241" s="7">
        <f>IF(E241="-",1,IF(G241&gt;0,1,0))</f>
        <v>1</v>
      </c>
      <c r="G241" s="7">
        <v>1</v>
      </c>
      <c r="H241" s="7"/>
      <c r="I241" s="7"/>
      <c r="J241" s="7"/>
      <c r="K241" s="7"/>
      <c r="L241" s="7"/>
      <c r="M241" s="7"/>
      <c r="N241" s="7"/>
      <c r="O241" s="6"/>
      <c r="P241" s="6"/>
      <c r="Q241" s="6"/>
      <c r="R241" s="6"/>
      <c r="S241" s="6"/>
      <c r="T241" s="6"/>
      <c r="U241" s="6"/>
      <c r="V241" s="7"/>
      <c r="W241" s="7"/>
      <c r="X241" s="7"/>
      <c r="Y241" s="7"/>
      <c r="Z241" s="6"/>
      <c r="AA241" s="6"/>
      <c r="AB241" s="6"/>
      <c r="AC241" s="6" t="s">
        <v>102</v>
      </c>
      <c r="AD241" s="6" t="s">
        <v>821</v>
      </c>
      <c r="AE241" s="6"/>
      <c r="AF241" s="6"/>
      <c r="AG241" s="6"/>
      <c r="AH241" s="8" t="s">
        <v>293</v>
      </c>
    </row>
    <row r="242" spans="1:34" customFormat="1" ht="36">
      <c r="A242" s="5" t="s">
        <v>822</v>
      </c>
      <c r="B242" s="6" t="s">
        <v>42</v>
      </c>
      <c r="C242" s="6" t="s">
        <v>43</v>
      </c>
      <c r="D242" s="6" t="s">
        <v>44</v>
      </c>
      <c r="E242" s="6" t="s">
        <v>45</v>
      </c>
      <c r="F242" s="7">
        <f>IF(E242="-",1,IF(G242&gt;0,1,0))</f>
        <v>0</v>
      </c>
      <c r="G242" s="7">
        <v>0</v>
      </c>
      <c r="H242" s="7"/>
      <c r="I242" s="7"/>
      <c r="J242" s="7"/>
      <c r="K242" s="7"/>
      <c r="L242" s="7"/>
      <c r="M242" s="7"/>
      <c r="N242" s="7"/>
      <c r="O242" s="6"/>
      <c r="P242" s="6"/>
      <c r="Q242" s="6"/>
      <c r="R242" s="6"/>
      <c r="S242" s="6"/>
      <c r="T242" s="6"/>
      <c r="U242" s="6"/>
      <c r="V242" s="7"/>
      <c r="W242" s="7"/>
      <c r="X242" s="7"/>
      <c r="Y242" s="7"/>
      <c r="Z242" s="6"/>
      <c r="AA242" s="6"/>
      <c r="AB242" s="6"/>
      <c r="AC242" s="6" t="s">
        <v>102</v>
      </c>
      <c r="AD242" s="6" t="s">
        <v>823</v>
      </c>
      <c r="AE242" s="6"/>
      <c r="AF242" s="14" t="s">
        <v>824</v>
      </c>
      <c r="AG242" s="6"/>
      <c r="AH242" s="8" t="s">
        <v>825</v>
      </c>
    </row>
    <row r="243" spans="1:34" customFormat="1" ht="48">
      <c r="A243" s="5" t="s">
        <v>826</v>
      </c>
      <c r="B243" s="6" t="s">
        <v>42</v>
      </c>
      <c r="C243" s="6" t="s">
        <v>65</v>
      </c>
      <c r="D243" s="6" t="s">
        <v>127</v>
      </c>
      <c r="E243" s="6" t="s">
        <v>138</v>
      </c>
      <c r="F243" s="7">
        <f>IF(E243="-",1,IF(G243&gt;0,1,0))</f>
        <v>1</v>
      </c>
      <c r="G243" s="7">
        <v>1</v>
      </c>
      <c r="H243" s="7"/>
      <c r="I243" s="7">
        <v>7</v>
      </c>
      <c r="J243" s="7"/>
      <c r="K243" s="7"/>
      <c r="L243" s="7"/>
      <c r="M243" s="7"/>
      <c r="N243" s="7"/>
      <c r="O243" s="6"/>
      <c r="P243" s="6"/>
      <c r="Q243" s="6"/>
      <c r="R243" s="6"/>
      <c r="S243" s="6"/>
      <c r="T243" s="6"/>
      <c r="U243" s="6"/>
      <c r="V243" s="7"/>
      <c r="W243" s="7"/>
      <c r="X243" s="7"/>
      <c r="Y243" s="7"/>
      <c r="Z243" s="6"/>
      <c r="AA243" s="6" t="s">
        <v>759</v>
      </c>
      <c r="AB243" s="6"/>
      <c r="AC243" s="6"/>
      <c r="AD243" s="6" t="s">
        <v>827</v>
      </c>
      <c r="AE243" s="6"/>
      <c r="AF243" s="6" t="s">
        <v>828</v>
      </c>
      <c r="AG243" s="6"/>
      <c r="AH243" s="8" t="s">
        <v>398</v>
      </c>
    </row>
    <row r="244" spans="1:34" customFormat="1" ht="24">
      <c r="A244" s="5" t="s">
        <v>829</v>
      </c>
      <c r="B244" s="6" t="s">
        <v>126</v>
      </c>
      <c r="C244" s="6" t="s">
        <v>126</v>
      </c>
      <c r="D244" s="6" t="s">
        <v>44</v>
      </c>
      <c r="E244" s="6" t="s">
        <v>73</v>
      </c>
      <c r="F244" s="7">
        <f>IF(E244="-",1,IF(G244&gt;0,1,0))</f>
        <v>0</v>
      </c>
      <c r="G244" s="7">
        <v>0</v>
      </c>
      <c r="H244" s="7"/>
      <c r="I244" s="7"/>
      <c r="J244" s="7"/>
      <c r="K244" s="7"/>
      <c r="L244" s="7"/>
      <c r="M244" s="7"/>
      <c r="N244" s="7"/>
      <c r="O244" s="6"/>
      <c r="P244" s="6"/>
      <c r="Q244" s="6"/>
      <c r="R244" s="6"/>
      <c r="S244" s="6" t="s">
        <v>830</v>
      </c>
      <c r="T244" s="6" t="s">
        <v>281</v>
      </c>
      <c r="U244" s="6" t="s">
        <v>151</v>
      </c>
      <c r="V244" s="7">
        <v>5</v>
      </c>
      <c r="W244" s="7">
        <v>2</v>
      </c>
      <c r="X244" s="7">
        <v>3</v>
      </c>
      <c r="Y244" s="7">
        <v>2</v>
      </c>
      <c r="Z244" s="6"/>
      <c r="AA244" s="6" t="s">
        <v>831</v>
      </c>
      <c r="AB244" s="6"/>
      <c r="AC244" s="6"/>
      <c r="AD244" s="6" t="s">
        <v>832</v>
      </c>
      <c r="AE244" s="6"/>
      <c r="AF244" s="6" t="s">
        <v>833</v>
      </c>
      <c r="AG244" s="6"/>
      <c r="AH244" s="8" t="s">
        <v>124</v>
      </c>
    </row>
    <row r="245" spans="1:34" customFormat="1" ht="24">
      <c r="A245" s="5" t="s">
        <v>834</v>
      </c>
      <c r="B245" s="6" t="s">
        <v>126</v>
      </c>
      <c r="C245" s="6" t="s">
        <v>126</v>
      </c>
      <c r="D245" s="6" t="s">
        <v>44</v>
      </c>
      <c r="E245" s="6"/>
      <c r="F245" s="7"/>
      <c r="G245" s="7"/>
      <c r="H245" s="7"/>
      <c r="I245" s="7"/>
      <c r="J245" s="7"/>
      <c r="K245" s="7"/>
      <c r="L245" s="7"/>
      <c r="M245" s="7"/>
      <c r="N245" s="7"/>
      <c r="O245" s="6"/>
      <c r="P245" s="6"/>
      <c r="Q245" s="6"/>
      <c r="R245" s="6"/>
      <c r="S245" s="6" t="s">
        <v>830</v>
      </c>
      <c r="T245" s="6" t="s">
        <v>135</v>
      </c>
      <c r="U245" s="6" t="s">
        <v>151</v>
      </c>
      <c r="V245" s="7">
        <v>5</v>
      </c>
      <c r="W245" s="7">
        <v>5</v>
      </c>
      <c r="X245" s="7">
        <v>3</v>
      </c>
      <c r="Y245" s="7">
        <v>5</v>
      </c>
      <c r="Z245" s="6"/>
      <c r="AA245" s="6" t="s">
        <v>831</v>
      </c>
      <c r="AB245" s="6"/>
      <c r="AC245" s="6"/>
      <c r="AD245" s="6" t="s">
        <v>832</v>
      </c>
      <c r="AE245" s="6"/>
      <c r="AF245" s="6" t="s">
        <v>833</v>
      </c>
      <c r="AG245" s="6"/>
      <c r="AH245" s="8" t="s">
        <v>124</v>
      </c>
    </row>
    <row r="246" spans="1:34" customFormat="1" ht="24">
      <c r="A246" s="9" t="s">
        <v>835</v>
      </c>
      <c r="B246" s="10" t="s">
        <v>42</v>
      </c>
      <c r="C246" s="10" t="s">
        <v>91</v>
      </c>
      <c r="D246" s="10" t="s">
        <v>78</v>
      </c>
      <c r="E246" s="10" t="s">
        <v>66</v>
      </c>
      <c r="F246" s="7">
        <f>IF(E246="-",1,IF(G246&gt;0,1,0))</f>
        <v>1</v>
      </c>
      <c r="G246" s="7">
        <v>4</v>
      </c>
      <c r="H246" s="7"/>
      <c r="I246" s="7">
        <v>4</v>
      </c>
      <c r="J246" s="7"/>
      <c r="K246" s="7"/>
      <c r="L246" s="7"/>
      <c r="M246" s="7"/>
      <c r="N246" s="7"/>
      <c r="O246" s="10"/>
      <c r="P246" s="10"/>
      <c r="Q246" s="10"/>
      <c r="R246" s="10"/>
      <c r="S246" s="10"/>
      <c r="T246" s="10"/>
      <c r="U246" s="10"/>
      <c r="V246" s="7"/>
      <c r="W246" s="7"/>
      <c r="X246" s="7"/>
      <c r="Y246" s="7"/>
      <c r="Z246" s="10" t="s">
        <v>611</v>
      </c>
      <c r="AA246" s="10"/>
      <c r="AB246" s="10"/>
      <c r="AC246" s="12" t="s">
        <v>46</v>
      </c>
      <c r="AD246" s="10" t="s">
        <v>836</v>
      </c>
      <c r="AE246" s="10"/>
      <c r="AF246" s="10"/>
      <c r="AG246" s="10"/>
      <c r="AH246" s="11" t="s">
        <v>100</v>
      </c>
    </row>
    <row r="247" spans="1:34" customFormat="1" ht="36">
      <c r="A247" s="9" t="s">
        <v>837</v>
      </c>
      <c r="B247" s="10" t="s">
        <v>42</v>
      </c>
      <c r="C247" s="10" t="s">
        <v>91</v>
      </c>
      <c r="D247" s="10" t="s">
        <v>35</v>
      </c>
      <c r="E247" s="10" t="s">
        <v>36</v>
      </c>
      <c r="F247" s="7">
        <f>IF(E247="-",1,IF(G247&gt;0,1,0))</f>
        <v>1</v>
      </c>
      <c r="G247" s="7">
        <v>0</v>
      </c>
      <c r="H247" s="7"/>
      <c r="I247" s="7">
        <v>3</v>
      </c>
      <c r="J247" s="7"/>
      <c r="K247" s="7"/>
      <c r="L247" s="7"/>
      <c r="M247" s="7"/>
      <c r="N247" s="7"/>
      <c r="O247" s="10"/>
      <c r="P247" s="10"/>
      <c r="Q247" s="10"/>
      <c r="R247" s="10"/>
      <c r="S247" s="10"/>
      <c r="T247" s="10"/>
      <c r="U247" s="10"/>
      <c r="V247" s="7"/>
      <c r="W247" s="7"/>
      <c r="X247" s="7"/>
      <c r="Y247" s="7"/>
      <c r="Z247" s="10" t="s">
        <v>838</v>
      </c>
      <c r="AA247" s="10"/>
      <c r="AB247" s="10"/>
      <c r="AC247" s="12" t="s">
        <v>46</v>
      </c>
      <c r="AD247" s="10" t="s">
        <v>839</v>
      </c>
      <c r="AE247" s="10"/>
      <c r="AF247" s="10"/>
      <c r="AG247" s="10"/>
      <c r="AH247" s="11" t="s">
        <v>63</v>
      </c>
    </row>
    <row r="248" spans="1:34" customFormat="1" ht="36">
      <c r="A248" s="5" t="s">
        <v>840</v>
      </c>
      <c r="B248" s="6" t="s">
        <v>42</v>
      </c>
      <c r="C248" s="6" t="s">
        <v>327</v>
      </c>
      <c r="D248" s="6" t="s">
        <v>35</v>
      </c>
      <c r="E248" s="6" t="s">
        <v>36</v>
      </c>
      <c r="F248" s="7">
        <f>IF(E248="-",1,IF(G248&gt;0,1,0))</f>
        <v>1</v>
      </c>
      <c r="G248" s="7">
        <v>0</v>
      </c>
      <c r="H248" s="7"/>
      <c r="I248" s="7"/>
      <c r="J248" s="7"/>
      <c r="K248" s="7"/>
      <c r="L248" s="7"/>
      <c r="M248" s="7">
        <v>1</v>
      </c>
      <c r="N248" s="7"/>
      <c r="O248" s="6"/>
      <c r="P248" s="6"/>
      <c r="Q248" s="6"/>
      <c r="R248" s="6"/>
      <c r="S248" s="6"/>
      <c r="T248" s="6"/>
      <c r="U248" s="6"/>
      <c r="V248" s="7"/>
      <c r="W248" s="7"/>
      <c r="X248" s="7"/>
      <c r="Y248" s="7"/>
      <c r="Z248" s="6"/>
      <c r="AA248" s="6"/>
      <c r="AB248" s="6"/>
      <c r="AC248" s="6" t="s">
        <v>145</v>
      </c>
      <c r="AD248" s="6" t="s">
        <v>841</v>
      </c>
      <c r="AE248" s="6"/>
      <c r="AF248" s="6"/>
      <c r="AG248" s="6"/>
      <c r="AH248" s="8" t="s">
        <v>842</v>
      </c>
    </row>
    <row r="249" spans="1:34" customFormat="1" ht="24">
      <c r="A249" s="5" t="s">
        <v>843</v>
      </c>
      <c r="B249" s="6" t="s">
        <v>126</v>
      </c>
      <c r="C249" s="6" t="s">
        <v>126</v>
      </c>
      <c r="D249" s="6" t="s">
        <v>44</v>
      </c>
      <c r="E249" s="6" t="s">
        <v>66</v>
      </c>
      <c r="F249" s="7">
        <f>IF(E249="-",1,IF(G249&gt;0,1,0))</f>
        <v>0</v>
      </c>
      <c r="G249" s="7">
        <v>0</v>
      </c>
      <c r="H249" s="7"/>
      <c r="I249" s="7"/>
      <c r="J249" s="7"/>
      <c r="K249" s="7"/>
      <c r="L249" s="7"/>
      <c r="M249" s="7"/>
      <c r="N249" s="7"/>
      <c r="O249" s="6"/>
      <c r="P249" s="6"/>
      <c r="Q249" s="6"/>
      <c r="R249" s="6"/>
      <c r="S249" s="6" t="s">
        <v>128</v>
      </c>
      <c r="T249" s="6" t="s">
        <v>129</v>
      </c>
      <c r="U249" s="6" t="s">
        <v>151</v>
      </c>
      <c r="V249" s="7">
        <v>3</v>
      </c>
      <c r="W249" s="7">
        <v>1</v>
      </c>
      <c r="X249" s="7">
        <v>3</v>
      </c>
      <c r="Y249" s="7">
        <v>1</v>
      </c>
      <c r="Z249" s="6"/>
      <c r="AA249" s="6" t="s">
        <v>844</v>
      </c>
      <c r="AB249" s="6" t="s">
        <v>845</v>
      </c>
      <c r="AC249" s="6"/>
      <c r="AD249" s="6" t="s">
        <v>846</v>
      </c>
      <c r="AE249" s="6"/>
      <c r="AF249" s="6" t="s">
        <v>847</v>
      </c>
      <c r="AG249" s="6"/>
      <c r="AH249" s="8" t="s">
        <v>729</v>
      </c>
    </row>
    <row r="250" spans="1:34" customFormat="1" ht="24">
      <c r="A250" s="5" t="s">
        <v>848</v>
      </c>
      <c r="B250" s="6" t="s">
        <v>126</v>
      </c>
      <c r="C250" s="6" t="s">
        <v>126</v>
      </c>
      <c r="D250" s="6" t="s">
        <v>44</v>
      </c>
      <c r="E250" s="6"/>
      <c r="F250" s="7"/>
      <c r="G250" s="7"/>
      <c r="H250" s="7"/>
      <c r="I250" s="7"/>
      <c r="J250" s="7"/>
      <c r="K250" s="7"/>
      <c r="L250" s="7"/>
      <c r="M250" s="7"/>
      <c r="N250" s="7"/>
      <c r="O250" s="6"/>
      <c r="P250" s="6"/>
      <c r="Q250" s="6"/>
      <c r="R250" s="6"/>
      <c r="S250" s="6" t="s">
        <v>128</v>
      </c>
      <c r="T250" s="6" t="s">
        <v>135</v>
      </c>
      <c r="U250" s="6" t="s">
        <v>151</v>
      </c>
      <c r="V250" s="7">
        <v>3</v>
      </c>
      <c r="W250" s="7">
        <v>1</v>
      </c>
      <c r="X250" s="7">
        <v>3</v>
      </c>
      <c r="Y250" s="7">
        <v>2</v>
      </c>
      <c r="Z250" s="6"/>
      <c r="AA250" s="6" t="s">
        <v>844</v>
      </c>
      <c r="AB250" s="6" t="s">
        <v>845</v>
      </c>
      <c r="AC250" s="6"/>
      <c r="AD250" s="6" t="s">
        <v>846</v>
      </c>
      <c r="AE250" s="6"/>
      <c r="AF250" s="6" t="s">
        <v>847</v>
      </c>
      <c r="AG250" s="6"/>
      <c r="AH250" s="8" t="s">
        <v>729</v>
      </c>
    </row>
    <row r="251" spans="1:34" customFormat="1" ht="36">
      <c r="A251" s="5" t="s">
        <v>849</v>
      </c>
      <c r="B251" s="6" t="s">
        <v>126</v>
      </c>
      <c r="C251" s="6" t="s">
        <v>126</v>
      </c>
      <c r="D251" s="6" t="s">
        <v>78</v>
      </c>
      <c r="E251" s="6" t="s">
        <v>66</v>
      </c>
      <c r="F251" s="7">
        <f>IF(E251="-",1,IF(G251&gt;0,1,0))</f>
        <v>1</v>
      </c>
      <c r="G251" s="7">
        <v>1</v>
      </c>
      <c r="H251" s="7"/>
      <c r="I251" s="7"/>
      <c r="J251" s="7"/>
      <c r="K251" s="7"/>
      <c r="L251" s="7"/>
      <c r="M251" s="7"/>
      <c r="N251" s="7"/>
      <c r="O251" s="6"/>
      <c r="P251" s="6"/>
      <c r="Q251" s="6"/>
      <c r="R251" s="6"/>
      <c r="S251" s="6" t="s">
        <v>169</v>
      </c>
      <c r="T251" s="6" t="s">
        <v>129</v>
      </c>
      <c r="U251" s="6" t="s">
        <v>130</v>
      </c>
      <c r="V251" s="7">
        <v>4</v>
      </c>
      <c r="W251" s="7">
        <v>1</v>
      </c>
      <c r="X251" s="7">
        <v>3</v>
      </c>
      <c r="Y251" s="7">
        <v>2</v>
      </c>
      <c r="Z251" s="6"/>
      <c r="AA251" s="6" t="s">
        <v>850</v>
      </c>
      <c r="AB251" s="6"/>
      <c r="AC251" s="6"/>
      <c r="AD251" s="6" t="s">
        <v>851</v>
      </c>
      <c r="AE251" s="6"/>
      <c r="AF251" s="6"/>
      <c r="AG251" s="6"/>
      <c r="AH251" s="8" t="s">
        <v>409</v>
      </c>
    </row>
    <row r="252" spans="1:34" customFormat="1" ht="36">
      <c r="A252" s="5" t="s">
        <v>852</v>
      </c>
      <c r="B252" s="6" t="s">
        <v>126</v>
      </c>
      <c r="C252" s="6" t="s">
        <v>126</v>
      </c>
      <c r="D252" s="6" t="s">
        <v>78</v>
      </c>
      <c r="E252" s="6"/>
      <c r="F252" s="7"/>
      <c r="G252" s="7"/>
      <c r="H252" s="7"/>
      <c r="I252" s="7"/>
      <c r="J252" s="7"/>
      <c r="K252" s="7"/>
      <c r="L252" s="7"/>
      <c r="M252" s="7"/>
      <c r="N252" s="7"/>
      <c r="O252" s="6"/>
      <c r="P252" s="6"/>
      <c r="Q252" s="6"/>
      <c r="R252" s="6"/>
      <c r="S252" s="6" t="s">
        <v>169</v>
      </c>
      <c r="T252" s="6" t="s">
        <v>135</v>
      </c>
      <c r="U252" s="6" t="s">
        <v>130</v>
      </c>
      <c r="V252" s="7">
        <v>4</v>
      </c>
      <c r="W252" s="7">
        <v>5</v>
      </c>
      <c r="X252" s="7">
        <v>3</v>
      </c>
      <c r="Y252" s="7">
        <v>4</v>
      </c>
      <c r="Z252" s="6"/>
      <c r="AA252" s="6" t="s">
        <v>850</v>
      </c>
      <c r="AB252" s="6"/>
      <c r="AC252" s="6"/>
      <c r="AD252" s="6" t="s">
        <v>851</v>
      </c>
      <c r="AE252" s="6"/>
      <c r="AF252" s="6"/>
      <c r="AG252" s="6"/>
      <c r="AH252" s="8" t="s">
        <v>409</v>
      </c>
    </row>
    <row r="253" spans="1:34" customFormat="1" ht="36">
      <c r="A253" s="5" t="s">
        <v>853</v>
      </c>
      <c r="B253" s="6" t="s">
        <v>42</v>
      </c>
      <c r="C253" s="6" t="s">
        <v>86</v>
      </c>
      <c r="D253" s="6" t="s">
        <v>78</v>
      </c>
      <c r="E253" s="6" t="s">
        <v>73</v>
      </c>
      <c r="F253" s="7">
        <f>IF(E253="-",1,IF(G253&gt;0,1,0))</f>
        <v>1</v>
      </c>
      <c r="G253" s="7">
        <v>4</v>
      </c>
      <c r="H253" s="7"/>
      <c r="I253" s="7"/>
      <c r="J253" s="7"/>
      <c r="K253" s="7"/>
      <c r="L253" s="7"/>
      <c r="M253" s="7">
        <v>6</v>
      </c>
      <c r="N253" s="7"/>
      <c r="O253" s="6"/>
      <c r="P253" s="6"/>
      <c r="Q253" s="6"/>
      <c r="R253" s="6"/>
      <c r="S253" s="6"/>
      <c r="T253" s="6"/>
      <c r="U253" s="6"/>
      <c r="V253" s="7"/>
      <c r="W253" s="7"/>
      <c r="X253" s="7"/>
      <c r="Y253" s="7"/>
      <c r="Z253" s="6"/>
      <c r="AA253" s="6"/>
      <c r="AB253" s="6"/>
      <c r="AC253" s="6" t="s">
        <v>46</v>
      </c>
      <c r="AD253" s="6" t="s">
        <v>854</v>
      </c>
      <c r="AE253" s="6"/>
      <c r="AF253" s="6"/>
      <c r="AG253" s="6"/>
      <c r="AH253" s="8" t="s">
        <v>48</v>
      </c>
    </row>
    <row r="254" spans="1:34" customFormat="1" ht="24">
      <c r="A254" s="5" t="s">
        <v>855</v>
      </c>
      <c r="B254" s="6" t="s">
        <v>42</v>
      </c>
      <c r="C254" s="6" t="s">
        <v>65</v>
      </c>
      <c r="D254" s="6" t="s">
        <v>78</v>
      </c>
      <c r="E254" s="6" t="s">
        <v>45</v>
      </c>
      <c r="F254" s="7">
        <f>IF(E254="-",1,IF(G254&gt;0,1,0))</f>
        <v>1</v>
      </c>
      <c r="G254" s="7">
        <v>1</v>
      </c>
      <c r="H254" s="7"/>
      <c r="I254" s="7" t="s">
        <v>36</v>
      </c>
      <c r="J254" s="7"/>
      <c r="K254" s="7"/>
      <c r="L254" s="7"/>
      <c r="M254" s="7"/>
      <c r="N254" s="7"/>
      <c r="O254" s="6"/>
      <c r="P254" s="6"/>
      <c r="Q254" s="6"/>
      <c r="R254" s="6"/>
      <c r="S254" s="6"/>
      <c r="T254" s="6"/>
      <c r="U254" s="6"/>
      <c r="V254" s="7"/>
      <c r="W254" s="7"/>
      <c r="X254" s="7"/>
      <c r="Y254" s="7"/>
      <c r="Z254" s="6"/>
      <c r="AA254" s="6" t="s">
        <v>448</v>
      </c>
      <c r="AB254" s="6"/>
      <c r="AC254" s="6"/>
      <c r="AD254" s="6" t="s">
        <v>856</v>
      </c>
      <c r="AE254" s="6"/>
      <c r="AF254" s="6"/>
      <c r="AG254" s="6"/>
      <c r="AH254" s="8" t="s">
        <v>81</v>
      </c>
    </row>
    <row r="255" spans="1:34" customFormat="1" ht="36">
      <c r="A255" s="5" t="s">
        <v>857</v>
      </c>
      <c r="B255" s="6" t="s">
        <v>42</v>
      </c>
      <c r="C255" s="6" t="s">
        <v>86</v>
      </c>
      <c r="D255" s="6" t="s">
        <v>318</v>
      </c>
      <c r="E255" s="6" t="s">
        <v>36</v>
      </c>
      <c r="F255" s="7">
        <f>IF(E255="-",1,IF(G255&gt;0,1,0))</f>
        <v>1</v>
      </c>
      <c r="G255" s="7">
        <v>0</v>
      </c>
      <c r="H255" s="7"/>
      <c r="I255" s="7"/>
      <c r="J255" s="7"/>
      <c r="K255" s="7"/>
      <c r="L255" s="7"/>
      <c r="M255" s="7">
        <v>5</v>
      </c>
      <c r="N255" s="7"/>
      <c r="O255" s="6"/>
      <c r="P255" s="6"/>
      <c r="Q255" s="6"/>
      <c r="R255" s="6"/>
      <c r="S255" s="6"/>
      <c r="T255" s="6"/>
      <c r="U255" s="6"/>
      <c r="V255" s="7"/>
      <c r="W255" s="7"/>
      <c r="X255" s="7"/>
      <c r="Y255" s="7"/>
      <c r="Z255" s="6"/>
      <c r="AA255" s="6"/>
      <c r="AB255" s="6"/>
      <c r="AC255" s="6" t="s">
        <v>46</v>
      </c>
      <c r="AD255" s="6" t="s">
        <v>858</v>
      </c>
      <c r="AE255" s="6" t="s">
        <v>859</v>
      </c>
      <c r="AF255" s="6"/>
      <c r="AG255" s="6"/>
      <c r="AH255" s="8" t="s">
        <v>63</v>
      </c>
    </row>
    <row r="256" spans="1:34" customFormat="1" ht="48">
      <c r="A256" s="5" t="s">
        <v>860</v>
      </c>
      <c r="B256" s="6" t="s">
        <v>42</v>
      </c>
      <c r="C256" s="6" t="s">
        <v>50</v>
      </c>
      <c r="D256" s="6" t="s">
        <v>78</v>
      </c>
      <c r="E256" s="6" t="s">
        <v>66</v>
      </c>
      <c r="F256" s="7">
        <f>IF(E256="-",1,IF(G256&gt;0,1,0))</f>
        <v>1</v>
      </c>
      <c r="G256" s="7">
        <v>4</v>
      </c>
      <c r="H256" s="7"/>
      <c r="I256" s="7"/>
      <c r="J256" s="7"/>
      <c r="K256" s="7"/>
      <c r="L256" s="7"/>
      <c r="M256" s="7"/>
      <c r="N256" s="7"/>
      <c r="O256" s="6"/>
      <c r="P256" s="6"/>
      <c r="Q256" s="6"/>
      <c r="R256" s="6"/>
      <c r="S256" s="6"/>
      <c r="T256" s="6"/>
      <c r="U256" s="6"/>
      <c r="V256" s="7">
        <v>3</v>
      </c>
      <c r="W256" s="7">
        <v>4</v>
      </c>
      <c r="X256" s="7">
        <v>1</v>
      </c>
      <c r="Y256" s="7">
        <v>4</v>
      </c>
      <c r="Z256" s="6" t="s">
        <v>861</v>
      </c>
      <c r="AA256" s="6" t="s">
        <v>258</v>
      </c>
      <c r="AB256" s="6"/>
      <c r="AC256" s="6"/>
      <c r="AD256" s="6" t="s">
        <v>862</v>
      </c>
      <c r="AE256" s="6"/>
      <c r="AF256" s="6"/>
      <c r="AG256" s="6"/>
      <c r="AH256" s="8" t="s">
        <v>863</v>
      </c>
    </row>
    <row r="257" spans="1:34" customFormat="1" ht="15">
      <c r="A257" s="5" t="s">
        <v>864</v>
      </c>
      <c r="B257" s="6" t="s">
        <v>42</v>
      </c>
      <c r="C257" s="6" t="s">
        <v>43</v>
      </c>
      <c r="D257" s="6" t="s">
        <v>78</v>
      </c>
      <c r="E257" s="6" t="s">
        <v>45</v>
      </c>
      <c r="F257" s="7">
        <f>IF(E257="-",1,IF(G257&gt;0,1,0))</f>
        <v>1</v>
      </c>
      <c r="G257" s="7">
        <v>2</v>
      </c>
      <c r="H257" s="7"/>
      <c r="I257" s="7"/>
      <c r="J257" s="7"/>
      <c r="K257" s="7"/>
      <c r="L257" s="7"/>
      <c r="M257" s="7"/>
      <c r="N257" s="7"/>
      <c r="O257" s="6"/>
      <c r="P257" s="6"/>
      <c r="Q257" s="6"/>
      <c r="R257" s="6"/>
      <c r="S257" s="6"/>
      <c r="T257" s="6"/>
      <c r="U257" s="6"/>
      <c r="V257" s="7"/>
      <c r="W257" s="7"/>
      <c r="X257" s="7"/>
      <c r="Y257" s="7"/>
      <c r="Z257" s="6"/>
      <c r="AA257" s="6"/>
      <c r="AB257" s="6"/>
      <c r="AC257" s="6" t="s">
        <v>46</v>
      </c>
      <c r="AD257" s="6" t="s">
        <v>865</v>
      </c>
      <c r="AE257" s="6"/>
      <c r="AF257" s="6"/>
      <c r="AG257" s="6"/>
      <c r="AH257" s="8" t="s">
        <v>81</v>
      </c>
    </row>
    <row r="258" spans="1:34" customFormat="1" ht="36">
      <c r="A258" s="5" t="s">
        <v>866</v>
      </c>
      <c r="B258" s="6" t="s">
        <v>42</v>
      </c>
      <c r="C258" s="6" t="s">
        <v>96</v>
      </c>
      <c r="D258" s="6" t="s">
        <v>44</v>
      </c>
      <c r="E258" s="6" t="s">
        <v>66</v>
      </c>
      <c r="F258" s="7">
        <f>IF(E258="-",1,IF(G258&gt;0,1,0))</f>
        <v>0</v>
      </c>
      <c r="G258" s="7">
        <v>0</v>
      </c>
      <c r="H258" s="7"/>
      <c r="I258" s="7"/>
      <c r="J258" s="7"/>
      <c r="K258" s="7"/>
      <c r="L258" s="7"/>
      <c r="M258" s="7"/>
      <c r="N258" s="7"/>
      <c r="O258" s="6"/>
      <c r="P258" s="6"/>
      <c r="Q258" s="6"/>
      <c r="R258" s="6"/>
      <c r="S258" s="6"/>
      <c r="T258" s="6"/>
      <c r="U258" s="6"/>
      <c r="V258" s="7">
        <v>3</v>
      </c>
      <c r="W258" s="7">
        <v>3</v>
      </c>
      <c r="X258" s="7">
        <v>0</v>
      </c>
      <c r="Y258" s="7">
        <v>3</v>
      </c>
      <c r="Z258" s="6"/>
      <c r="AA258" s="6" t="s">
        <v>190</v>
      </c>
      <c r="AB258" s="6"/>
      <c r="AC258" s="6"/>
      <c r="AD258" s="6" t="s">
        <v>867</v>
      </c>
      <c r="AE258" s="6"/>
      <c r="AF258" s="6"/>
      <c r="AG258" s="6"/>
      <c r="AH258" s="8" t="s">
        <v>398</v>
      </c>
    </row>
    <row r="259" spans="1:34" customFormat="1" ht="24">
      <c r="A259" s="9" t="s">
        <v>868</v>
      </c>
      <c r="B259" s="10" t="s">
        <v>42</v>
      </c>
      <c r="C259" s="10" t="s">
        <v>91</v>
      </c>
      <c r="D259" s="10" t="s">
        <v>78</v>
      </c>
      <c r="E259" s="10" t="s">
        <v>66</v>
      </c>
      <c r="F259" s="7">
        <f>IF(E259="-",1,IF(G259&gt;0,1,0))</f>
        <v>1</v>
      </c>
      <c r="G259" s="7">
        <v>4</v>
      </c>
      <c r="H259" s="7"/>
      <c r="I259" s="7">
        <v>5</v>
      </c>
      <c r="J259" s="7"/>
      <c r="K259" s="7"/>
      <c r="L259" s="7"/>
      <c r="M259" s="7"/>
      <c r="N259" s="7"/>
      <c r="O259" s="10"/>
      <c r="P259" s="10"/>
      <c r="Q259" s="10"/>
      <c r="R259" s="10"/>
      <c r="S259" s="10"/>
      <c r="T259" s="10"/>
      <c r="U259" s="10"/>
      <c r="V259" s="7"/>
      <c r="W259" s="7"/>
      <c r="X259" s="7"/>
      <c r="Y259" s="7"/>
      <c r="Z259" s="10" t="s">
        <v>553</v>
      </c>
      <c r="AA259" s="10"/>
      <c r="AB259" s="10"/>
      <c r="AC259" s="12" t="s">
        <v>369</v>
      </c>
      <c r="AD259" s="10" t="s">
        <v>869</v>
      </c>
      <c r="AE259" s="10"/>
      <c r="AF259" s="10"/>
      <c r="AG259" s="10"/>
      <c r="AH259" s="11" t="s">
        <v>333</v>
      </c>
    </row>
    <row r="260" spans="1:34" ht="48">
      <c r="A260" s="5" t="s">
        <v>870</v>
      </c>
      <c r="B260" s="6" t="s">
        <v>126</v>
      </c>
      <c r="C260" s="6" t="s">
        <v>126</v>
      </c>
      <c r="D260" s="6" t="s">
        <v>78</v>
      </c>
      <c r="E260" s="6" t="s">
        <v>138</v>
      </c>
      <c r="F260" s="7">
        <f>IF(E260="-",1,IF(G260&gt;0,1,0))</f>
        <v>1</v>
      </c>
      <c r="G260" s="7">
        <v>1</v>
      </c>
      <c r="H260" s="7"/>
      <c r="I260" s="7"/>
      <c r="J260" s="7"/>
      <c r="K260" s="7"/>
      <c r="L260" s="7"/>
      <c r="M260" s="7"/>
      <c r="N260" s="7"/>
      <c r="O260" s="6"/>
      <c r="P260" s="6"/>
      <c r="Q260" s="6"/>
      <c r="R260" s="6"/>
      <c r="S260" s="6" t="s">
        <v>169</v>
      </c>
      <c r="T260" s="6" t="s">
        <v>129</v>
      </c>
      <c r="U260" s="6" t="s">
        <v>151</v>
      </c>
      <c r="V260" s="7">
        <v>10</v>
      </c>
      <c r="W260" s="7">
        <v>5</v>
      </c>
      <c r="X260" s="7">
        <v>7</v>
      </c>
      <c r="Y260" s="7">
        <v>6</v>
      </c>
      <c r="Z260" s="6"/>
      <c r="AA260" s="6" t="s">
        <v>871</v>
      </c>
      <c r="AB260" s="6"/>
      <c r="AC260" s="6"/>
      <c r="AD260" s="6" t="s">
        <v>872</v>
      </c>
      <c r="AE260" s="6"/>
      <c r="AF260" s="6" t="s">
        <v>873</v>
      </c>
      <c r="AG260" s="6"/>
      <c r="AH260" s="8" t="s">
        <v>409</v>
      </c>
    </row>
    <row r="261" spans="1:34" customFormat="1" ht="48">
      <c r="A261" s="5" t="s">
        <v>874</v>
      </c>
      <c r="B261" s="6" t="s">
        <v>126</v>
      </c>
      <c r="C261" s="6" t="s">
        <v>126</v>
      </c>
      <c r="D261" s="6" t="s">
        <v>78</v>
      </c>
      <c r="E261" s="6"/>
      <c r="F261" s="7"/>
      <c r="G261" s="7"/>
      <c r="H261" s="7"/>
      <c r="I261" s="7"/>
      <c r="J261" s="7"/>
      <c r="K261" s="7"/>
      <c r="L261" s="7"/>
      <c r="M261" s="7"/>
      <c r="N261" s="7"/>
      <c r="O261" s="6"/>
      <c r="P261" s="6"/>
      <c r="Q261" s="6"/>
      <c r="R261" s="6"/>
      <c r="S261" s="6" t="s">
        <v>169</v>
      </c>
      <c r="T261" s="6" t="s">
        <v>135</v>
      </c>
      <c r="U261" s="6" t="s">
        <v>151</v>
      </c>
      <c r="V261" s="7">
        <v>10</v>
      </c>
      <c r="W261" s="7">
        <v>9</v>
      </c>
      <c r="X261" s="7">
        <v>7</v>
      </c>
      <c r="Y261" s="7">
        <v>10</v>
      </c>
      <c r="Z261" s="6"/>
      <c r="AA261" s="6" t="s">
        <v>871</v>
      </c>
      <c r="AB261" s="6"/>
      <c r="AC261" s="6"/>
      <c r="AD261" s="6" t="s">
        <v>872</v>
      </c>
      <c r="AE261" s="6"/>
      <c r="AF261" s="6" t="s">
        <v>873</v>
      </c>
      <c r="AG261" s="6"/>
      <c r="AH261" s="8" t="s">
        <v>409</v>
      </c>
    </row>
    <row r="262" spans="1:34" customFormat="1" ht="48">
      <c r="A262" s="9" t="s">
        <v>875</v>
      </c>
      <c r="B262" s="10" t="s">
        <v>42</v>
      </c>
      <c r="C262" s="10" t="s">
        <v>91</v>
      </c>
      <c r="D262" s="6" t="s">
        <v>51</v>
      </c>
      <c r="E262" s="10" t="s">
        <v>45</v>
      </c>
      <c r="F262" s="7">
        <f>IF(E262="-",1,IF(G262&gt;0,1,0))</f>
        <v>1</v>
      </c>
      <c r="G262" s="7">
        <v>1</v>
      </c>
      <c r="H262" s="7"/>
      <c r="I262" s="7">
        <v>3</v>
      </c>
      <c r="J262" s="7"/>
      <c r="K262" s="7"/>
      <c r="L262" s="7"/>
      <c r="M262" s="7"/>
      <c r="N262" s="7"/>
      <c r="O262" s="10"/>
      <c r="P262" s="10"/>
      <c r="Q262" s="10"/>
      <c r="R262" s="10"/>
      <c r="S262" s="10"/>
      <c r="T262" s="10"/>
      <c r="U262" s="10"/>
      <c r="V262" s="7"/>
      <c r="W262" s="7"/>
      <c r="X262" s="7"/>
      <c r="Y262" s="7"/>
      <c r="Z262" s="10" t="s">
        <v>525</v>
      </c>
      <c r="AA262" s="10"/>
      <c r="AB262" s="10"/>
      <c r="AC262" s="12" t="s">
        <v>876</v>
      </c>
      <c r="AD262" s="10" t="s">
        <v>877</v>
      </c>
      <c r="AE262" s="10"/>
      <c r="AF262" s="10" t="s">
        <v>878</v>
      </c>
      <c r="AG262" s="10"/>
      <c r="AH262" s="11" t="s">
        <v>879</v>
      </c>
    </row>
    <row r="263" spans="1:34" customFormat="1" ht="60">
      <c r="A263" s="9" t="s">
        <v>880</v>
      </c>
      <c r="B263" s="10" t="s">
        <v>42</v>
      </c>
      <c r="C263" s="10" t="s">
        <v>91</v>
      </c>
      <c r="D263" s="10" t="s">
        <v>262</v>
      </c>
      <c r="E263" s="10" t="s">
        <v>36</v>
      </c>
      <c r="F263" s="7">
        <f>IF(E263="-",1,IF(G263&gt;0,1,0))</f>
        <v>1</v>
      </c>
      <c r="G263" s="7">
        <v>0</v>
      </c>
      <c r="H263" s="7"/>
      <c r="I263" s="7">
        <v>7</v>
      </c>
      <c r="J263" s="7"/>
      <c r="K263" s="7"/>
      <c r="L263" s="7"/>
      <c r="M263" s="7"/>
      <c r="N263" s="7"/>
      <c r="O263" s="10"/>
      <c r="P263" s="10"/>
      <c r="Q263" s="10"/>
      <c r="R263" s="10"/>
      <c r="S263" s="10"/>
      <c r="T263" s="10"/>
      <c r="U263" s="10"/>
      <c r="V263" s="7"/>
      <c r="W263" s="7"/>
      <c r="X263" s="7"/>
      <c r="Y263" s="7"/>
      <c r="Z263" s="10" t="s">
        <v>881</v>
      </c>
      <c r="AA263" s="10"/>
      <c r="AB263" s="10"/>
      <c r="AC263" s="12" t="s">
        <v>876</v>
      </c>
      <c r="AD263" s="10" t="s">
        <v>882</v>
      </c>
      <c r="AE263" s="10"/>
      <c r="AF263" s="10"/>
      <c r="AG263" s="10"/>
      <c r="AH263" s="11" t="s">
        <v>214</v>
      </c>
    </row>
    <row r="264" spans="1:34" customFormat="1" ht="48">
      <c r="A264" s="5" t="s">
        <v>883</v>
      </c>
      <c r="B264" s="6" t="s">
        <v>42</v>
      </c>
      <c r="C264" s="6" t="s">
        <v>43</v>
      </c>
      <c r="D264" s="6" t="s">
        <v>51</v>
      </c>
      <c r="E264" s="6" t="s">
        <v>66</v>
      </c>
      <c r="F264" s="7">
        <f>IF(E264="-",1,IF(G264&gt;0,1,0))</f>
        <v>1</v>
      </c>
      <c r="G264" s="7">
        <v>4</v>
      </c>
      <c r="H264" s="7"/>
      <c r="I264" s="7"/>
      <c r="J264" s="7"/>
      <c r="K264" s="7"/>
      <c r="L264" s="7"/>
      <c r="M264" s="7"/>
      <c r="N264" s="7"/>
      <c r="O264" s="6"/>
      <c r="P264" s="6"/>
      <c r="Q264" s="6"/>
      <c r="R264" s="6"/>
      <c r="S264" s="6"/>
      <c r="T264" s="6"/>
      <c r="U264" s="6"/>
      <c r="V264" s="7"/>
      <c r="W264" s="7"/>
      <c r="X264" s="7"/>
      <c r="Y264" s="7"/>
      <c r="Z264" s="6"/>
      <c r="AA264" s="6" t="s">
        <v>884</v>
      </c>
      <c r="AB264" s="6"/>
      <c r="AC264" s="6" t="s">
        <v>145</v>
      </c>
      <c r="AD264" s="6" t="s">
        <v>885</v>
      </c>
      <c r="AE264" s="6"/>
      <c r="AF264" s="6"/>
      <c r="AG264" s="6"/>
      <c r="AH264" s="8" t="s">
        <v>71</v>
      </c>
    </row>
    <row r="265" spans="1:34" customFormat="1" ht="15">
      <c r="A265" s="5" t="s">
        <v>886</v>
      </c>
      <c r="B265" s="6" t="s">
        <v>126</v>
      </c>
      <c r="C265" s="6" t="s">
        <v>126</v>
      </c>
      <c r="D265" s="6" t="s">
        <v>51</v>
      </c>
      <c r="E265" s="6" t="s">
        <v>66</v>
      </c>
      <c r="F265" s="7">
        <f>IF(E265="-",1,IF(G265&gt;0,1,0))</f>
        <v>1</v>
      </c>
      <c r="G265" s="7">
        <v>1</v>
      </c>
      <c r="H265" s="7"/>
      <c r="I265" s="7"/>
      <c r="J265" s="7"/>
      <c r="K265" s="7"/>
      <c r="L265" s="7"/>
      <c r="M265" s="7"/>
      <c r="N265" s="7"/>
      <c r="O265" s="6"/>
      <c r="P265" s="6"/>
      <c r="Q265" s="6"/>
      <c r="R265" s="6"/>
      <c r="S265" s="6" t="s">
        <v>128</v>
      </c>
      <c r="T265" s="6" t="s">
        <v>175</v>
      </c>
      <c r="U265" s="6" t="s">
        <v>151</v>
      </c>
      <c r="V265" s="7">
        <v>4</v>
      </c>
      <c r="W265" s="7">
        <v>1</v>
      </c>
      <c r="X265" s="7">
        <v>6</v>
      </c>
      <c r="Y265" s="7">
        <v>2</v>
      </c>
      <c r="Z265" s="6"/>
      <c r="AA265" s="6" t="s">
        <v>734</v>
      </c>
      <c r="AB265" s="6"/>
      <c r="AC265" s="6"/>
      <c r="AD265" s="6" t="s">
        <v>887</v>
      </c>
      <c r="AE265" s="6"/>
      <c r="AF265" s="6"/>
      <c r="AG265" s="6"/>
      <c r="AH265" s="8" t="s">
        <v>656</v>
      </c>
    </row>
    <row r="266" spans="1:34" customFormat="1" ht="15">
      <c r="A266" s="5" t="s">
        <v>888</v>
      </c>
      <c r="B266" s="6" t="s">
        <v>126</v>
      </c>
      <c r="C266" s="6" t="s">
        <v>126</v>
      </c>
      <c r="D266" s="6" t="s">
        <v>51</v>
      </c>
      <c r="E266" s="6"/>
      <c r="F266" s="7"/>
      <c r="G266" s="7"/>
      <c r="H266" s="7"/>
      <c r="I266" s="7"/>
      <c r="J266" s="7"/>
      <c r="K266" s="7"/>
      <c r="L266" s="7"/>
      <c r="M266" s="7"/>
      <c r="N266" s="7"/>
      <c r="O266" s="6"/>
      <c r="P266" s="6"/>
      <c r="Q266" s="6"/>
      <c r="R266" s="6"/>
      <c r="S266" s="6" t="s">
        <v>128</v>
      </c>
      <c r="T266" s="6" t="s">
        <v>135</v>
      </c>
      <c r="U266" s="6" t="s">
        <v>151</v>
      </c>
      <c r="V266" s="7">
        <v>4</v>
      </c>
      <c r="W266" s="7">
        <v>3</v>
      </c>
      <c r="X266" s="7">
        <v>6</v>
      </c>
      <c r="Y266" s="7">
        <v>4</v>
      </c>
      <c r="Z266" s="6"/>
      <c r="AA266" s="6" t="s">
        <v>734</v>
      </c>
      <c r="AB266" s="6"/>
      <c r="AC266" s="6"/>
      <c r="AD266" s="6" t="s">
        <v>887</v>
      </c>
      <c r="AE266" s="6"/>
      <c r="AF266" s="6"/>
      <c r="AG266" s="6"/>
      <c r="AH266" s="8" t="s">
        <v>656</v>
      </c>
    </row>
    <row r="267" spans="1:34" customFormat="1" ht="15">
      <c r="A267" s="5" t="s">
        <v>889</v>
      </c>
      <c r="B267" s="6" t="s">
        <v>33</v>
      </c>
      <c r="C267" s="6" t="s">
        <v>34</v>
      </c>
      <c r="D267" s="6" t="s">
        <v>51</v>
      </c>
      <c r="E267" s="6" t="s">
        <v>45</v>
      </c>
      <c r="F267" s="7">
        <f>IF(E267="-",1,IF(G267&gt;0,1,0))</f>
        <v>1</v>
      </c>
      <c r="G267" s="7">
        <v>4</v>
      </c>
      <c r="H267" s="7">
        <v>4</v>
      </c>
      <c r="I267" s="7" t="s">
        <v>36</v>
      </c>
      <c r="J267" s="7">
        <v>2</v>
      </c>
      <c r="K267" s="7"/>
      <c r="L267" s="7"/>
      <c r="M267" s="7"/>
      <c r="N267" s="7"/>
      <c r="O267" s="6"/>
      <c r="P267" s="6"/>
      <c r="Q267" s="6"/>
      <c r="R267" s="6"/>
      <c r="S267" s="6"/>
      <c r="T267" s="6"/>
      <c r="U267" s="6"/>
      <c r="V267" s="7"/>
      <c r="W267" s="7"/>
      <c r="X267" s="7"/>
      <c r="Y267" s="7"/>
      <c r="Z267" s="6"/>
      <c r="AA267" s="6" t="s">
        <v>211</v>
      </c>
      <c r="AB267" s="6"/>
      <c r="AC267" s="6"/>
      <c r="AD267" s="6" t="s">
        <v>890</v>
      </c>
      <c r="AE267" s="6"/>
      <c r="AF267" s="6"/>
      <c r="AG267" s="6"/>
      <c r="AH267" s="8" t="s">
        <v>891</v>
      </c>
    </row>
    <row r="268" spans="1:34" customFormat="1" ht="36">
      <c r="A268" s="5" t="s">
        <v>892</v>
      </c>
      <c r="B268" s="6" t="s">
        <v>126</v>
      </c>
      <c r="C268" s="6" t="s">
        <v>126</v>
      </c>
      <c r="D268" s="6" t="s">
        <v>44</v>
      </c>
      <c r="E268" s="6" t="s">
        <v>73</v>
      </c>
      <c r="F268" s="7">
        <f>IF(E268="-",1,IF(G268&gt;0,1,0))</f>
        <v>0</v>
      </c>
      <c r="G268" s="7">
        <v>0</v>
      </c>
      <c r="H268" s="7"/>
      <c r="I268" s="7"/>
      <c r="J268" s="7"/>
      <c r="K268" s="7"/>
      <c r="L268" s="7"/>
      <c r="M268" s="7"/>
      <c r="N268" s="7"/>
      <c r="O268" s="6"/>
      <c r="P268" s="6"/>
      <c r="Q268" s="6"/>
      <c r="R268" s="6"/>
      <c r="S268" s="6" t="s">
        <v>128</v>
      </c>
      <c r="T268" s="6" t="s">
        <v>150</v>
      </c>
      <c r="U268" s="6" t="s">
        <v>151</v>
      </c>
      <c r="V268" s="7">
        <v>5</v>
      </c>
      <c r="W268" s="7">
        <v>7</v>
      </c>
      <c r="X268" s="7">
        <v>3</v>
      </c>
      <c r="Y268" s="7">
        <v>6</v>
      </c>
      <c r="Z268" s="6"/>
      <c r="AA268" s="6" t="s">
        <v>893</v>
      </c>
      <c r="AB268" s="6"/>
      <c r="AC268" s="6"/>
      <c r="AD268" s="6" t="s">
        <v>894</v>
      </c>
      <c r="AE268" s="6"/>
      <c r="AF268" s="6" t="s">
        <v>172</v>
      </c>
      <c r="AG268" s="6"/>
      <c r="AH268" s="8" t="s">
        <v>409</v>
      </c>
    </row>
    <row r="269" spans="1:34" customFormat="1" ht="36">
      <c r="A269" s="5" t="s">
        <v>895</v>
      </c>
      <c r="B269" s="6" t="s">
        <v>42</v>
      </c>
      <c r="C269" s="6" t="s">
        <v>327</v>
      </c>
      <c r="D269" s="6" t="s">
        <v>209</v>
      </c>
      <c r="E269" s="6" t="s">
        <v>36</v>
      </c>
      <c r="F269" s="7">
        <f>IF(E269="-",1,IF(G269&gt;0,1,0))</f>
        <v>1</v>
      </c>
      <c r="G269" s="7">
        <v>0</v>
      </c>
      <c r="H269" s="7"/>
      <c r="I269" s="7"/>
      <c r="J269" s="7"/>
      <c r="K269" s="7"/>
      <c r="L269" s="7"/>
      <c r="M269" s="7">
        <v>5</v>
      </c>
      <c r="N269" s="7"/>
      <c r="O269" s="6"/>
      <c r="P269" s="6"/>
      <c r="Q269" s="6"/>
      <c r="R269" s="6"/>
      <c r="S269" s="6"/>
      <c r="T269" s="6"/>
      <c r="U269" s="6"/>
      <c r="V269" s="7"/>
      <c r="W269" s="7"/>
      <c r="X269" s="7"/>
      <c r="Y269" s="7"/>
      <c r="Z269" s="6"/>
      <c r="AA269" s="6"/>
      <c r="AB269" s="6"/>
      <c r="AC269" s="6" t="s">
        <v>145</v>
      </c>
      <c r="AD269" s="6" t="s">
        <v>896</v>
      </c>
      <c r="AE269" s="6"/>
      <c r="AF269" s="6"/>
      <c r="AG269" s="6"/>
      <c r="AH269" s="8" t="s">
        <v>260</v>
      </c>
    </row>
    <row r="270" spans="1:34" customFormat="1" ht="36">
      <c r="A270" s="9" t="s">
        <v>897</v>
      </c>
      <c r="B270" s="10" t="s">
        <v>42</v>
      </c>
      <c r="C270" s="10" t="s">
        <v>91</v>
      </c>
      <c r="D270" s="10" t="s">
        <v>193</v>
      </c>
      <c r="E270" s="10" t="s">
        <v>36</v>
      </c>
      <c r="F270" s="7">
        <f>IF(E270="-",1,IF(G270&gt;0,1,0))</f>
        <v>1</v>
      </c>
      <c r="G270" s="7">
        <v>0</v>
      </c>
      <c r="H270" s="7"/>
      <c r="I270" s="7">
        <v>4</v>
      </c>
      <c r="J270" s="7"/>
      <c r="K270" s="7"/>
      <c r="L270" s="7"/>
      <c r="M270" s="7"/>
      <c r="N270" s="7"/>
      <c r="O270" s="10"/>
      <c r="P270" s="10"/>
      <c r="Q270" s="10"/>
      <c r="R270" s="10"/>
      <c r="S270" s="10"/>
      <c r="T270" s="10"/>
      <c r="U270" s="10"/>
      <c r="V270" s="7"/>
      <c r="W270" s="7"/>
      <c r="X270" s="7"/>
      <c r="Y270" s="7"/>
      <c r="Z270" s="10" t="s">
        <v>898</v>
      </c>
      <c r="AA270" s="10"/>
      <c r="AB270" s="10"/>
      <c r="AC270" s="12" t="s">
        <v>102</v>
      </c>
      <c r="AD270" s="10" t="s">
        <v>899</v>
      </c>
      <c r="AE270" s="10"/>
      <c r="AF270" s="10"/>
      <c r="AG270" s="10"/>
      <c r="AH270" s="11" t="s">
        <v>523</v>
      </c>
    </row>
    <row r="271" spans="1:34" customFormat="1" ht="36">
      <c r="A271" s="5" t="s">
        <v>900</v>
      </c>
      <c r="B271" s="6" t="s">
        <v>42</v>
      </c>
      <c r="C271" s="6" t="s">
        <v>65</v>
      </c>
      <c r="D271" s="6" t="s">
        <v>262</v>
      </c>
      <c r="E271" s="6" t="s">
        <v>36</v>
      </c>
      <c r="F271" s="7">
        <f>IF(E271="-",1,IF(G271&gt;0,1,0))</f>
        <v>1</v>
      </c>
      <c r="G271" s="7">
        <v>0</v>
      </c>
      <c r="H271" s="7"/>
      <c r="I271" s="7">
        <v>4</v>
      </c>
      <c r="J271" s="7"/>
      <c r="K271" s="7"/>
      <c r="L271" s="7"/>
      <c r="M271" s="7"/>
      <c r="N271" s="7"/>
      <c r="O271" s="6"/>
      <c r="P271" s="6"/>
      <c r="Q271" s="6"/>
      <c r="R271" s="6"/>
      <c r="S271" s="6"/>
      <c r="T271" s="6"/>
      <c r="U271" s="6"/>
      <c r="V271" s="7"/>
      <c r="W271" s="7"/>
      <c r="X271" s="7"/>
      <c r="Y271" s="7"/>
      <c r="Z271" s="6"/>
      <c r="AA271" s="6" t="s">
        <v>224</v>
      </c>
      <c r="AB271" s="6"/>
      <c r="AC271" s="6"/>
      <c r="AD271" s="6" t="s">
        <v>901</v>
      </c>
      <c r="AE271" s="6" t="s">
        <v>902</v>
      </c>
      <c r="AF271" s="6"/>
      <c r="AG271" s="6"/>
      <c r="AH271" s="8" t="s">
        <v>260</v>
      </c>
    </row>
    <row r="272" spans="1:34" customFormat="1" ht="60">
      <c r="A272" s="5" t="s">
        <v>903</v>
      </c>
      <c r="B272" s="6" t="s">
        <v>42</v>
      </c>
      <c r="C272" s="6" t="s">
        <v>86</v>
      </c>
      <c r="D272" s="6" t="s">
        <v>35</v>
      </c>
      <c r="E272" s="6" t="s">
        <v>36</v>
      </c>
      <c r="F272" s="7">
        <f>IF(E272="-",1,IF(G272&gt;0,1,0))</f>
        <v>1</v>
      </c>
      <c r="G272" s="7">
        <v>0</v>
      </c>
      <c r="H272" s="7"/>
      <c r="I272" s="7"/>
      <c r="J272" s="7"/>
      <c r="K272" s="7"/>
      <c r="L272" s="7"/>
      <c r="M272" s="7">
        <v>3</v>
      </c>
      <c r="N272" s="7"/>
      <c r="O272" s="6"/>
      <c r="P272" s="6"/>
      <c r="Q272" s="6"/>
      <c r="R272" s="6"/>
      <c r="S272" s="6"/>
      <c r="T272" s="6"/>
      <c r="U272" s="6"/>
      <c r="V272" s="7"/>
      <c r="W272" s="7"/>
      <c r="X272" s="7"/>
      <c r="Y272" s="7"/>
      <c r="Z272" s="6"/>
      <c r="AA272" s="6"/>
      <c r="AB272" s="6"/>
      <c r="AC272" s="6" t="s">
        <v>46</v>
      </c>
      <c r="AD272" s="6" t="s">
        <v>904</v>
      </c>
      <c r="AE272" s="6"/>
      <c r="AF272" s="6"/>
      <c r="AG272" s="6"/>
      <c r="AH272" s="8" t="s">
        <v>905</v>
      </c>
    </row>
    <row r="273" spans="1:34" customFormat="1" ht="36">
      <c r="A273" s="5" t="s">
        <v>906</v>
      </c>
      <c r="B273" s="6" t="s">
        <v>42</v>
      </c>
      <c r="C273" s="6" t="s">
        <v>77</v>
      </c>
      <c r="D273" s="6" t="s">
        <v>78</v>
      </c>
      <c r="E273" s="6" t="s">
        <v>45</v>
      </c>
      <c r="F273" s="7">
        <f>IF(E273="-",1,IF(G273&gt;0,1,0))</f>
        <v>1</v>
      </c>
      <c r="G273" s="7">
        <v>1</v>
      </c>
      <c r="H273" s="7"/>
      <c r="I273" s="7"/>
      <c r="J273" s="7"/>
      <c r="K273" s="7"/>
      <c r="L273" s="7"/>
      <c r="M273" s="7"/>
      <c r="N273" s="7"/>
      <c r="O273" s="6"/>
      <c r="P273" s="6"/>
      <c r="Q273" s="6"/>
      <c r="R273" s="6"/>
      <c r="S273" s="6"/>
      <c r="T273" s="6"/>
      <c r="U273" s="6"/>
      <c r="V273" s="7">
        <v>5</v>
      </c>
      <c r="W273" s="7">
        <v>3</v>
      </c>
      <c r="X273" s="7">
        <v>7</v>
      </c>
      <c r="Y273" s="7">
        <v>4</v>
      </c>
      <c r="Z273" s="6"/>
      <c r="AA273" s="6" t="s">
        <v>907</v>
      </c>
      <c r="AB273" s="6"/>
      <c r="AC273" s="6"/>
      <c r="AD273" s="6" t="s">
        <v>908</v>
      </c>
      <c r="AE273" s="6"/>
      <c r="AF273" s="6" t="s">
        <v>909</v>
      </c>
      <c r="AG273" s="6"/>
      <c r="AH273" s="8" t="s">
        <v>577</v>
      </c>
    </row>
    <row r="274" spans="1:34" customFormat="1" ht="15">
      <c r="A274" s="5" t="s">
        <v>910</v>
      </c>
      <c r="B274" s="6" t="s">
        <v>42</v>
      </c>
      <c r="C274" s="6" t="s">
        <v>77</v>
      </c>
      <c r="D274" s="6" t="s">
        <v>78</v>
      </c>
      <c r="E274" s="6" t="s">
        <v>66</v>
      </c>
      <c r="F274" s="7">
        <f>IF(E274="-",1,IF(G274&gt;0,1,0))</f>
        <v>1</v>
      </c>
      <c r="G274" s="7">
        <v>4</v>
      </c>
      <c r="H274" s="7"/>
      <c r="I274" s="7"/>
      <c r="J274" s="7"/>
      <c r="K274" s="7"/>
      <c r="L274" s="7"/>
      <c r="M274" s="7"/>
      <c r="N274" s="7"/>
      <c r="O274" s="6"/>
      <c r="P274" s="6"/>
      <c r="Q274" s="6"/>
      <c r="R274" s="6"/>
      <c r="S274" s="6"/>
      <c r="T274" s="6"/>
      <c r="U274" s="6"/>
      <c r="V274" s="7">
        <v>2</v>
      </c>
      <c r="W274" s="7">
        <v>1</v>
      </c>
      <c r="X274" s="7">
        <v>5</v>
      </c>
      <c r="Y274" s="7">
        <v>3</v>
      </c>
      <c r="Z274" s="6"/>
      <c r="AA274" s="6" t="s">
        <v>907</v>
      </c>
      <c r="AB274" s="6"/>
      <c r="AC274" s="6"/>
      <c r="AD274" s="6" t="s">
        <v>911</v>
      </c>
      <c r="AE274" s="6"/>
      <c r="AF274" s="6"/>
      <c r="AG274" s="6"/>
      <c r="AH274" s="8" t="s">
        <v>912</v>
      </c>
    </row>
    <row r="275" spans="1:34" customFormat="1" ht="24">
      <c r="A275" s="5" t="s">
        <v>913</v>
      </c>
      <c r="B275" s="6" t="s">
        <v>33</v>
      </c>
      <c r="C275" s="6" t="s">
        <v>34</v>
      </c>
      <c r="D275" s="6" t="s">
        <v>78</v>
      </c>
      <c r="E275" s="6" t="s">
        <v>66</v>
      </c>
      <c r="F275" s="7">
        <f>IF(E275="-",1,IF(G275&gt;0,1,0))</f>
        <v>1</v>
      </c>
      <c r="G275" s="7">
        <v>4</v>
      </c>
      <c r="H275" s="7">
        <v>4</v>
      </c>
      <c r="I275" s="7" t="s">
        <v>36</v>
      </c>
      <c r="J275" s="7">
        <v>3</v>
      </c>
      <c r="K275" s="7"/>
      <c r="L275" s="7"/>
      <c r="M275" s="7"/>
      <c r="N275" s="7"/>
      <c r="O275" s="6"/>
      <c r="P275" s="6"/>
      <c r="Q275" s="6"/>
      <c r="R275" s="6"/>
      <c r="S275" s="6"/>
      <c r="T275" s="6"/>
      <c r="U275" s="6"/>
      <c r="V275" s="7"/>
      <c r="W275" s="7"/>
      <c r="X275" s="7"/>
      <c r="Y275" s="7"/>
      <c r="Z275" s="6"/>
      <c r="AA275" s="6"/>
      <c r="AB275" s="6"/>
      <c r="AC275" s="6"/>
      <c r="AD275" s="6" t="s">
        <v>914</v>
      </c>
      <c r="AE275" s="6"/>
      <c r="AF275" s="6" t="s">
        <v>475</v>
      </c>
      <c r="AG275" s="6"/>
      <c r="AH275" s="8" t="s">
        <v>409</v>
      </c>
    </row>
    <row r="276" spans="1:34" customFormat="1" ht="48">
      <c r="A276" s="9" t="s">
        <v>915</v>
      </c>
      <c r="B276" s="10" t="s">
        <v>42</v>
      </c>
      <c r="C276" s="10" t="s">
        <v>91</v>
      </c>
      <c r="D276" s="10" t="s">
        <v>209</v>
      </c>
      <c r="E276" s="10" t="s">
        <v>36</v>
      </c>
      <c r="F276" s="7">
        <f>IF(E276="-",1,IF(G276&gt;0,1,0))</f>
        <v>1</v>
      </c>
      <c r="G276" s="7">
        <v>0</v>
      </c>
      <c r="H276" s="7"/>
      <c r="I276" s="7">
        <v>3</v>
      </c>
      <c r="J276" s="7"/>
      <c r="K276" s="7"/>
      <c r="L276" s="7"/>
      <c r="M276" s="7"/>
      <c r="N276" s="7"/>
      <c r="O276" s="10"/>
      <c r="P276" s="10"/>
      <c r="Q276" s="10"/>
      <c r="R276" s="10"/>
      <c r="S276" s="10"/>
      <c r="T276" s="10"/>
      <c r="U276" s="10"/>
      <c r="V276" s="7"/>
      <c r="W276" s="7"/>
      <c r="X276" s="7"/>
      <c r="Y276" s="7"/>
      <c r="Z276" s="10" t="s">
        <v>916</v>
      </c>
      <c r="AA276" s="10"/>
      <c r="AB276" s="10"/>
      <c r="AC276" s="12" t="s">
        <v>46</v>
      </c>
      <c r="AD276" s="10" t="s">
        <v>917</v>
      </c>
      <c r="AE276" s="10"/>
      <c r="AF276" s="10"/>
      <c r="AG276" s="10"/>
      <c r="AH276" s="11" t="s">
        <v>214</v>
      </c>
    </row>
    <row r="277" spans="1:34" customFormat="1" ht="36">
      <c r="A277" s="9" t="s">
        <v>918</v>
      </c>
      <c r="B277" s="10" t="s">
        <v>42</v>
      </c>
      <c r="C277" s="10" t="s">
        <v>91</v>
      </c>
      <c r="D277" s="6" t="s">
        <v>51</v>
      </c>
      <c r="E277" s="10" t="s">
        <v>73</v>
      </c>
      <c r="F277" s="7">
        <f>IF(E277="-",1,IF(G277&gt;0,1,0))</f>
        <v>1</v>
      </c>
      <c r="G277" s="7">
        <v>3</v>
      </c>
      <c r="H277" s="7"/>
      <c r="I277" s="7">
        <v>3</v>
      </c>
      <c r="J277" s="7"/>
      <c r="K277" s="7"/>
      <c r="L277" s="7"/>
      <c r="M277" s="7"/>
      <c r="N277" s="7"/>
      <c r="O277" s="10"/>
      <c r="P277" s="10"/>
      <c r="Q277" s="10"/>
      <c r="R277" s="10"/>
      <c r="S277" s="10"/>
      <c r="T277" s="10"/>
      <c r="U277" s="10"/>
      <c r="V277" s="7"/>
      <c r="W277" s="7"/>
      <c r="X277" s="7"/>
      <c r="Y277" s="7"/>
      <c r="Z277" s="10" t="s">
        <v>150</v>
      </c>
      <c r="AA277" s="10"/>
      <c r="AB277" s="10"/>
      <c r="AC277" s="12" t="s">
        <v>46</v>
      </c>
      <c r="AD277" s="10" t="s">
        <v>919</v>
      </c>
      <c r="AE277" s="10"/>
      <c r="AF277" s="10"/>
      <c r="AG277" s="10"/>
      <c r="AH277" s="11" t="s">
        <v>577</v>
      </c>
    </row>
    <row r="278" spans="1:34" customFormat="1" ht="36">
      <c r="A278" s="5" t="s">
        <v>920</v>
      </c>
      <c r="B278" s="6" t="s">
        <v>42</v>
      </c>
      <c r="C278" s="6" t="s">
        <v>393</v>
      </c>
      <c r="D278" s="6" t="s">
        <v>44</v>
      </c>
      <c r="E278" s="6" t="s">
        <v>73</v>
      </c>
      <c r="F278" s="7">
        <f>IF(E278="-",1,IF(G278&gt;0,1,0))</f>
        <v>0</v>
      </c>
      <c r="G278" s="7">
        <v>0</v>
      </c>
      <c r="H278" s="7"/>
      <c r="I278" s="7"/>
      <c r="J278" s="7"/>
      <c r="K278" s="7"/>
      <c r="L278" s="7"/>
      <c r="M278" s="7"/>
      <c r="N278" s="7"/>
      <c r="O278" s="6"/>
      <c r="P278" s="6"/>
      <c r="Q278" s="6"/>
      <c r="R278" s="6"/>
      <c r="S278" s="6"/>
      <c r="T278" s="6"/>
      <c r="U278" s="6"/>
      <c r="V278" s="7"/>
      <c r="W278" s="7"/>
      <c r="X278" s="7"/>
      <c r="Y278" s="7"/>
      <c r="Z278" s="6"/>
      <c r="AA278" s="6"/>
      <c r="AB278" s="6"/>
      <c r="AC278" s="14" t="s">
        <v>46</v>
      </c>
      <c r="AD278" s="6" t="s">
        <v>921</v>
      </c>
      <c r="AE278" s="6"/>
      <c r="AF278" s="6"/>
      <c r="AG278" s="6"/>
      <c r="AH278" s="8" t="s">
        <v>593</v>
      </c>
    </row>
    <row r="279" spans="1:34" customFormat="1" ht="36">
      <c r="A279" s="5" t="s">
        <v>922</v>
      </c>
      <c r="B279" s="6" t="s">
        <v>126</v>
      </c>
      <c r="C279" s="6" t="s">
        <v>126</v>
      </c>
      <c r="D279" s="6" t="s">
        <v>44</v>
      </c>
      <c r="E279" s="6" t="s">
        <v>73</v>
      </c>
      <c r="F279" s="7">
        <f>IF(E279="-",1,IF(G279&gt;0,1,0))</f>
        <v>0</v>
      </c>
      <c r="G279" s="7">
        <v>0</v>
      </c>
      <c r="H279" s="7"/>
      <c r="I279" s="7"/>
      <c r="J279" s="7"/>
      <c r="K279" s="7"/>
      <c r="L279" s="7"/>
      <c r="M279" s="7"/>
      <c r="N279" s="7"/>
      <c r="O279" s="6"/>
      <c r="P279" s="6"/>
      <c r="Q279" s="6"/>
      <c r="R279" s="6"/>
      <c r="S279" s="6" t="s">
        <v>128</v>
      </c>
      <c r="T279" s="6" t="s">
        <v>129</v>
      </c>
      <c r="U279" s="6" t="s">
        <v>130</v>
      </c>
      <c r="V279" s="7">
        <v>6</v>
      </c>
      <c r="W279" s="7">
        <v>3</v>
      </c>
      <c r="X279" s="7">
        <v>7</v>
      </c>
      <c r="Y279" s="7">
        <v>4</v>
      </c>
      <c r="Z279" s="6"/>
      <c r="AA279" s="6" t="s">
        <v>923</v>
      </c>
      <c r="AB279" s="6"/>
      <c r="AC279" s="6"/>
      <c r="AD279" s="6" t="s">
        <v>924</v>
      </c>
      <c r="AE279" s="6"/>
      <c r="AF279" s="6"/>
      <c r="AG279" s="6"/>
      <c r="AH279" s="8" t="s">
        <v>94</v>
      </c>
    </row>
    <row r="280" spans="1:34" customFormat="1" ht="36">
      <c r="A280" s="5" t="s">
        <v>925</v>
      </c>
      <c r="B280" s="6" t="s">
        <v>126</v>
      </c>
      <c r="C280" s="6" t="s">
        <v>126</v>
      </c>
      <c r="D280" s="6" t="s">
        <v>44</v>
      </c>
      <c r="E280" s="6"/>
      <c r="F280" s="7"/>
      <c r="G280" s="7"/>
      <c r="H280" s="7"/>
      <c r="I280" s="7"/>
      <c r="J280" s="7"/>
      <c r="K280" s="7"/>
      <c r="L280" s="7"/>
      <c r="M280" s="7"/>
      <c r="N280" s="7"/>
      <c r="O280" s="6"/>
      <c r="P280" s="6"/>
      <c r="Q280" s="6"/>
      <c r="R280" s="6"/>
      <c r="S280" s="6" t="s">
        <v>128</v>
      </c>
      <c r="T280" s="6" t="s">
        <v>135</v>
      </c>
      <c r="U280" s="6" t="s">
        <v>130</v>
      </c>
      <c r="V280" s="7">
        <v>6</v>
      </c>
      <c r="W280" s="7">
        <v>6</v>
      </c>
      <c r="X280" s="7">
        <v>7</v>
      </c>
      <c r="Y280" s="7">
        <v>5</v>
      </c>
      <c r="Z280" s="6"/>
      <c r="AA280" s="6" t="s">
        <v>923</v>
      </c>
      <c r="AB280" s="6"/>
      <c r="AC280" s="6"/>
      <c r="AD280" s="6" t="s">
        <v>924</v>
      </c>
      <c r="AE280" s="6"/>
      <c r="AF280" s="6"/>
      <c r="AG280" s="6"/>
      <c r="AH280" s="8" t="s">
        <v>94</v>
      </c>
    </row>
    <row r="281" spans="1:34" customFormat="1" ht="36">
      <c r="A281" s="5" t="s">
        <v>926</v>
      </c>
      <c r="B281" s="6" t="s">
        <v>126</v>
      </c>
      <c r="C281" s="6" t="s">
        <v>126</v>
      </c>
      <c r="D281" s="6" t="s">
        <v>262</v>
      </c>
      <c r="E281" s="6" t="s">
        <v>36</v>
      </c>
      <c r="F281" s="7">
        <f>IF(E281="-",1,IF(G281&gt;0,1,0))</f>
        <v>1</v>
      </c>
      <c r="G281" s="7">
        <v>0</v>
      </c>
      <c r="H281" s="7"/>
      <c r="I281" s="7"/>
      <c r="J281" s="7"/>
      <c r="K281" s="7"/>
      <c r="L281" s="7"/>
      <c r="M281" s="7"/>
      <c r="N281" s="7"/>
      <c r="O281" s="6"/>
      <c r="P281" s="6"/>
      <c r="Q281" s="6"/>
      <c r="R281" s="6"/>
      <c r="S281" s="6" t="s">
        <v>128</v>
      </c>
      <c r="T281" s="6" t="s">
        <v>129</v>
      </c>
      <c r="U281" s="6" t="s">
        <v>130</v>
      </c>
      <c r="V281" s="7">
        <v>9</v>
      </c>
      <c r="W281" s="7">
        <v>2</v>
      </c>
      <c r="X281" s="7">
        <v>9</v>
      </c>
      <c r="Y281" s="7">
        <v>3</v>
      </c>
      <c r="Z281" s="6"/>
      <c r="AA281" s="6" t="s">
        <v>927</v>
      </c>
      <c r="AB281" s="6"/>
      <c r="AC281" s="6"/>
      <c r="AD281" s="6" t="s">
        <v>928</v>
      </c>
      <c r="AE281" s="6"/>
      <c r="AF281" s="6"/>
      <c r="AG281" s="6"/>
      <c r="AH281" s="8" t="s">
        <v>929</v>
      </c>
    </row>
    <row r="282" spans="1:34" customFormat="1" ht="36">
      <c r="A282" s="5" t="s">
        <v>930</v>
      </c>
      <c r="B282" s="6" t="s">
        <v>126</v>
      </c>
      <c r="C282" s="6" t="s">
        <v>126</v>
      </c>
      <c r="D282" s="6" t="s">
        <v>262</v>
      </c>
      <c r="E282" s="6"/>
      <c r="F282" s="7"/>
      <c r="G282" s="7"/>
      <c r="H282" s="7"/>
      <c r="I282" s="7"/>
      <c r="J282" s="7"/>
      <c r="K282" s="7"/>
      <c r="L282" s="7"/>
      <c r="M282" s="7"/>
      <c r="N282" s="7"/>
      <c r="O282" s="6"/>
      <c r="P282" s="6"/>
      <c r="Q282" s="6"/>
      <c r="R282" s="6"/>
      <c r="S282" s="6" t="s">
        <v>128</v>
      </c>
      <c r="T282" s="6" t="s">
        <v>135</v>
      </c>
      <c r="U282" s="6" t="s">
        <v>130</v>
      </c>
      <c r="V282" s="7">
        <v>9</v>
      </c>
      <c r="W282" s="7">
        <v>6</v>
      </c>
      <c r="X282" s="7">
        <v>9</v>
      </c>
      <c r="Y282" s="7">
        <v>8</v>
      </c>
      <c r="Z282" s="6"/>
      <c r="AA282" s="6" t="s">
        <v>927</v>
      </c>
      <c r="AB282" s="6"/>
      <c r="AC282" s="6"/>
      <c r="AD282" s="6" t="s">
        <v>931</v>
      </c>
      <c r="AE282" s="6"/>
      <c r="AF282" s="6"/>
      <c r="AG282" s="6"/>
      <c r="AH282" s="8" t="s">
        <v>929</v>
      </c>
    </row>
    <row r="283" spans="1:34" customFormat="1" ht="48">
      <c r="A283" s="5" t="s">
        <v>932</v>
      </c>
      <c r="B283" s="6" t="s">
        <v>42</v>
      </c>
      <c r="C283" s="6" t="s">
        <v>161</v>
      </c>
      <c r="D283" s="6" t="s">
        <v>262</v>
      </c>
      <c r="E283" s="6" t="s">
        <v>36</v>
      </c>
      <c r="F283" s="7">
        <f>IF(E283="-",1,IF(G283&gt;0,1,0))</f>
        <v>1</v>
      </c>
      <c r="G283" s="7">
        <v>0</v>
      </c>
      <c r="H283" s="7"/>
      <c r="I283" s="7"/>
      <c r="J283" s="7"/>
      <c r="K283" s="7">
        <v>4</v>
      </c>
      <c r="L283" s="7"/>
      <c r="M283" s="7"/>
      <c r="N283" s="7"/>
      <c r="O283" s="6"/>
      <c r="P283" s="6"/>
      <c r="Q283" s="6"/>
      <c r="R283" s="6"/>
      <c r="S283" s="6"/>
      <c r="T283" s="6"/>
      <c r="U283" s="6"/>
      <c r="V283" s="7"/>
      <c r="W283" s="7"/>
      <c r="X283" s="7"/>
      <c r="Y283" s="7"/>
      <c r="Z283" s="6" t="s">
        <v>156</v>
      </c>
      <c r="AA283" s="6" t="s">
        <v>122</v>
      </c>
      <c r="AB283" s="6"/>
      <c r="AC283" s="6"/>
      <c r="AD283" s="6" t="s">
        <v>933</v>
      </c>
      <c r="AE283" s="6"/>
      <c r="AF283" s="6"/>
      <c r="AG283" s="6"/>
      <c r="AH283" s="8" t="s">
        <v>929</v>
      </c>
    </row>
    <row r="284" spans="1:34" customFormat="1" ht="48">
      <c r="A284" s="5" t="s">
        <v>934</v>
      </c>
      <c r="B284" s="6" t="s">
        <v>42</v>
      </c>
      <c r="C284" s="6" t="s">
        <v>65</v>
      </c>
      <c r="D284" s="6" t="s">
        <v>44</v>
      </c>
      <c r="E284" s="6" t="s">
        <v>45</v>
      </c>
      <c r="F284" s="7">
        <f>IF(E284="-",1,IF(G284&gt;0,1,0))</f>
        <v>0</v>
      </c>
      <c r="G284" s="7">
        <v>0</v>
      </c>
      <c r="H284" s="7"/>
      <c r="I284" s="7">
        <v>5</v>
      </c>
      <c r="J284" s="7"/>
      <c r="K284" s="7"/>
      <c r="L284" s="7"/>
      <c r="M284" s="7"/>
      <c r="N284" s="7"/>
      <c r="O284" s="6"/>
      <c r="P284" s="6"/>
      <c r="Q284" s="6"/>
      <c r="R284" s="6"/>
      <c r="S284" s="6"/>
      <c r="T284" s="6"/>
      <c r="U284" s="6"/>
      <c r="V284" s="7"/>
      <c r="W284" s="7"/>
      <c r="X284" s="7"/>
      <c r="Y284" s="7"/>
      <c r="Z284" s="6" t="s">
        <v>634</v>
      </c>
      <c r="AA284" s="6" t="s">
        <v>243</v>
      </c>
      <c r="AB284" s="6"/>
      <c r="AC284" s="6"/>
      <c r="AD284" s="6" t="s">
        <v>935</v>
      </c>
      <c r="AE284" s="6"/>
      <c r="AF284" s="6"/>
      <c r="AG284" s="6"/>
      <c r="AH284" s="8" t="s">
        <v>471</v>
      </c>
    </row>
    <row r="285" spans="1:34" customFormat="1" ht="24">
      <c r="A285" s="5" t="s">
        <v>936</v>
      </c>
      <c r="B285" s="6" t="s">
        <v>126</v>
      </c>
      <c r="C285" s="6" t="s">
        <v>126</v>
      </c>
      <c r="D285" s="6" t="s">
        <v>262</v>
      </c>
      <c r="E285" s="6" t="s">
        <v>36</v>
      </c>
      <c r="F285" s="7">
        <f>IF(E285="-",1,IF(G285&gt;0,1,0))</f>
        <v>1</v>
      </c>
      <c r="G285" s="7">
        <v>0</v>
      </c>
      <c r="H285" s="7"/>
      <c r="I285" s="7"/>
      <c r="J285" s="7"/>
      <c r="K285" s="7"/>
      <c r="L285" s="7"/>
      <c r="M285" s="7"/>
      <c r="N285" s="7"/>
      <c r="O285" s="6"/>
      <c r="P285" s="6"/>
      <c r="Q285" s="6"/>
      <c r="R285" s="6"/>
      <c r="S285" s="6" t="s">
        <v>128</v>
      </c>
      <c r="T285" s="6" t="s">
        <v>129</v>
      </c>
      <c r="U285" s="6" t="s">
        <v>151</v>
      </c>
      <c r="V285" s="7">
        <v>4</v>
      </c>
      <c r="W285" s="7">
        <v>1</v>
      </c>
      <c r="X285" s="7">
        <v>5</v>
      </c>
      <c r="Y285" s="7">
        <v>2</v>
      </c>
      <c r="Z285" s="6"/>
      <c r="AA285" s="6" t="s">
        <v>937</v>
      </c>
      <c r="AB285" s="6"/>
      <c r="AC285" s="6"/>
      <c r="AD285" s="6" t="s">
        <v>938</v>
      </c>
      <c r="AE285" s="6" t="s">
        <v>939</v>
      </c>
      <c r="AF285" s="6"/>
      <c r="AG285" s="6"/>
      <c r="AH285" s="8" t="s">
        <v>940</v>
      </c>
    </row>
    <row r="286" spans="1:34" customFormat="1" ht="24">
      <c r="A286" s="5" t="s">
        <v>941</v>
      </c>
      <c r="B286" s="6" t="s">
        <v>126</v>
      </c>
      <c r="C286" s="6" t="s">
        <v>126</v>
      </c>
      <c r="D286" s="6" t="s">
        <v>262</v>
      </c>
      <c r="E286" s="6"/>
      <c r="F286" s="7"/>
      <c r="G286" s="7"/>
      <c r="H286" s="7"/>
      <c r="I286" s="7"/>
      <c r="J286" s="7"/>
      <c r="K286" s="7"/>
      <c r="L286" s="7"/>
      <c r="M286" s="7"/>
      <c r="N286" s="7"/>
      <c r="O286" s="6"/>
      <c r="P286" s="6"/>
      <c r="Q286" s="6"/>
      <c r="R286" s="6"/>
      <c r="S286" s="6" t="s">
        <v>128</v>
      </c>
      <c r="T286" s="6" t="s">
        <v>135</v>
      </c>
      <c r="U286" s="6" t="s">
        <v>151</v>
      </c>
      <c r="V286" s="7">
        <v>4</v>
      </c>
      <c r="W286" s="7">
        <v>3</v>
      </c>
      <c r="X286" s="7">
        <v>5</v>
      </c>
      <c r="Y286" s="7">
        <v>4</v>
      </c>
      <c r="Z286" s="6"/>
      <c r="AA286" s="6" t="s">
        <v>937</v>
      </c>
      <c r="AB286" s="6"/>
      <c r="AC286" s="6"/>
      <c r="AD286" s="6" t="s">
        <v>938</v>
      </c>
      <c r="AE286" s="6" t="s">
        <v>939</v>
      </c>
      <c r="AF286" s="6"/>
      <c r="AG286" s="6"/>
      <c r="AH286" s="8" t="s">
        <v>940</v>
      </c>
    </row>
    <row r="287" spans="1:34" customFormat="1" ht="48">
      <c r="A287" s="5" t="s">
        <v>942</v>
      </c>
      <c r="B287" s="6" t="s">
        <v>42</v>
      </c>
      <c r="C287" s="6" t="s">
        <v>43</v>
      </c>
      <c r="D287" s="6" t="s">
        <v>262</v>
      </c>
      <c r="E287" s="6" t="s">
        <v>36</v>
      </c>
      <c r="F287" s="7">
        <f>IF(E287="-",1,IF(G287&gt;0,1,0))</f>
        <v>1</v>
      </c>
      <c r="G287" s="7">
        <v>0</v>
      </c>
      <c r="H287" s="7"/>
      <c r="I287" s="7"/>
      <c r="J287" s="7"/>
      <c r="K287" s="7"/>
      <c r="L287" s="7"/>
      <c r="M287" s="7"/>
      <c r="N287" s="7"/>
      <c r="O287" s="6"/>
      <c r="P287" s="6"/>
      <c r="Q287" s="6"/>
      <c r="R287" s="6"/>
      <c r="S287" s="6"/>
      <c r="T287" s="6"/>
      <c r="U287" s="6"/>
      <c r="V287" s="7"/>
      <c r="W287" s="7"/>
      <c r="X287" s="7"/>
      <c r="Y287" s="7"/>
      <c r="Z287" s="6"/>
      <c r="AA287" s="6"/>
      <c r="AB287" s="6"/>
      <c r="AC287" s="6" t="s">
        <v>102</v>
      </c>
      <c r="AD287" s="6" t="s">
        <v>943</v>
      </c>
      <c r="AE287" s="6" t="s">
        <v>944</v>
      </c>
      <c r="AF287" s="6"/>
      <c r="AG287" s="6"/>
      <c r="AH287" s="8" t="s">
        <v>945</v>
      </c>
    </row>
    <row r="288" spans="1:34" customFormat="1" ht="60">
      <c r="A288" s="9" t="s">
        <v>946</v>
      </c>
      <c r="B288" s="6" t="s">
        <v>42</v>
      </c>
      <c r="C288" s="10" t="s">
        <v>58</v>
      </c>
      <c r="D288" s="10" t="s">
        <v>44</v>
      </c>
      <c r="E288" s="10" t="s">
        <v>73</v>
      </c>
      <c r="F288" s="7">
        <f>IF(E288="-",1,IF(G288&gt;0,1,0))</f>
        <v>0</v>
      </c>
      <c r="G288" s="7">
        <v>0</v>
      </c>
      <c r="H288" s="7"/>
      <c r="I288" s="7"/>
      <c r="J288" s="7"/>
      <c r="K288" s="7"/>
      <c r="L288" s="7"/>
      <c r="M288" s="7"/>
      <c r="N288" s="7"/>
      <c r="O288" s="6"/>
      <c r="P288" s="6"/>
      <c r="Q288" s="6"/>
      <c r="R288" s="6"/>
      <c r="S288" s="6"/>
      <c r="T288" s="10"/>
      <c r="U288" s="6"/>
      <c r="V288" s="7"/>
      <c r="W288" s="7"/>
      <c r="X288" s="7"/>
      <c r="Y288" s="7"/>
      <c r="Z288" s="10"/>
      <c r="AA288" s="10" t="s">
        <v>122</v>
      </c>
      <c r="AB288" s="10"/>
      <c r="AC288" s="10"/>
      <c r="AD288" s="10" t="s">
        <v>947</v>
      </c>
      <c r="AE288" s="10"/>
      <c r="AF288" s="10" t="s">
        <v>948</v>
      </c>
      <c r="AG288" s="10"/>
      <c r="AH288" s="11" t="s">
        <v>100</v>
      </c>
    </row>
    <row r="289" spans="1:34" customFormat="1" ht="48">
      <c r="A289" s="5" t="s">
        <v>949</v>
      </c>
      <c r="B289" s="6" t="s">
        <v>33</v>
      </c>
      <c r="C289" s="6" t="s">
        <v>268</v>
      </c>
      <c r="D289" s="6" t="s">
        <v>44</v>
      </c>
      <c r="E289" s="6" t="s">
        <v>73</v>
      </c>
      <c r="F289" s="7">
        <f>IF(E289="-",1,IF(G289&gt;0,1,0))</f>
        <v>0</v>
      </c>
      <c r="G289" s="7">
        <v>0</v>
      </c>
      <c r="H289" s="7" t="s">
        <v>36</v>
      </c>
      <c r="I289" s="7" t="s">
        <v>36</v>
      </c>
      <c r="J289" s="7" t="s">
        <v>36</v>
      </c>
      <c r="K289" s="7"/>
      <c r="L289" s="7"/>
      <c r="M289" s="7"/>
      <c r="N289" s="7"/>
      <c r="O289" s="6"/>
      <c r="P289" s="6"/>
      <c r="Q289" s="6"/>
      <c r="R289" s="6"/>
      <c r="S289" s="6"/>
      <c r="T289" s="6"/>
      <c r="U289" s="6"/>
      <c r="V289" s="7"/>
      <c r="W289" s="7"/>
      <c r="X289" s="7"/>
      <c r="Y289" s="7"/>
      <c r="Z289" s="6"/>
      <c r="AA289" s="6"/>
      <c r="AB289" s="6"/>
      <c r="AC289" s="6"/>
      <c r="AD289" s="6" t="s">
        <v>950</v>
      </c>
      <c r="AE289" s="6"/>
      <c r="AF289" s="6"/>
      <c r="AG289" s="6"/>
      <c r="AH289" s="8" t="s">
        <v>178</v>
      </c>
    </row>
    <row r="290" spans="1:34" customFormat="1" ht="48">
      <c r="A290" s="9" t="s">
        <v>951</v>
      </c>
      <c r="B290" s="10" t="s">
        <v>42</v>
      </c>
      <c r="C290" s="10" t="s">
        <v>91</v>
      </c>
      <c r="D290" s="10" t="s">
        <v>160</v>
      </c>
      <c r="E290" s="10" t="s">
        <v>66</v>
      </c>
      <c r="F290" s="7">
        <f>IF(E290="-",1,IF(G290&gt;0,1,0))</f>
        <v>1</v>
      </c>
      <c r="G290" s="7">
        <v>4</v>
      </c>
      <c r="H290" s="7"/>
      <c r="I290" s="7">
        <v>5</v>
      </c>
      <c r="J290" s="7"/>
      <c r="K290" s="7"/>
      <c r="L290" s="7"/>
      <c r="M290" s="7"/>
      <c r="N290" s="7"/>
      <c r="O290" s="10"/>
      <c r="P290" s="10"/>
      <c r="Q290" s="10"/>
      <c r="R290" s="10"/>
      <c r="S290" s="10"/>
      <c r="T290" s="10"/>
      <c r="U290" s="10"/>
      <c r="V290" s="7"/>
      <c r="W290" s="7"/>
      <c r="X290" s="7"/>
      <c r="Y290" s="7"/>
      <c r="Z290" s="10" t="s">
        <v>175</v>
      </c>
      <c r="AA290" s="10"/>
      <c r="AB290" s="10"/>
      <c r="AC290" s="12" t="s">
        <v>46</v>
      </c>
      <c r="AD290" s="10" t="s">
        <v>952</v>
      </c>
      <c r="AE290" s="10"/>
      <c r="AF290" s="10" t="s">
        <v>953</v>
      </c>
      <c r="AG290" s="10"/>
      <c r="AH290" s="11" t="s">
        <v>954</v>
      </c>
    </row>
    <row r="291" spans="1:34" customFormat="1" ht="36">
      <c r="A291" s="5" t="s">
        <v>553</v>
      </c>
      <c r="B291" s="6" t="s">
        <v>42</v>
      </c>
      <c r="C291" s="6" t="s">
        <v>43</v>
      </c>
      <c r="D291" s="6" t="s">
        <v>78</v>
      </c>
      <c r="E291" s="6" t="s">
        <v>73</v>
      </c>
      <c r="F291" s="7">
        <f>IF(E291="-",1,IF(G291&gt;0,1,0))</f>
        <v>1</v>
      </c>
      <c r="G291" s="7">
        <v>3</v>
      </c>
      <c r="H291" s="7"/>
      <c r="I291" s="7"/>
      <c r="J291" s="7"/>
      <c r="K291" s="7"/>
      <c r="L291" s="7"/>
      <c r="M291" s="7"/>
      <c r="N291" s="7"/>
      <c r="O291" s="6"/>
      <c r="P291" s="6"/>
      <c r="Q291" s="6"/>
      <c r="R291" s="6"/>
      <c r="S291" s="6"/>
      <c r="T291" s="6"/>
      <c r="U291" s="6"/>
      <c r="V291" s="7"/>
      <c r="W291" s="7"/>
      <c r="X291" s="7"/>
      <c r="Y291" s="7"/>
      <c r="Z291" s="6" t="s">
        <v>106</v>
      </c>
      <c r="AA291" s="6" t="s">
        <v>415</v>
      </c>
      <c r="AB291" s="6"/>
      <c r="AC291" s="6" t="s">
        <v>145</v>
      </c>
      <c r="AD291" s="6" t="s">
        <v>955</v>
      </c>
      <c r="AE291" s="6"/>
      <c r="AF291" s="6"/>
      <c r="AG291" s="6"/>
      <c r="AH291" s="8" t="s">
        <v>48</v>
      </c>
    </row>
    <row r="292" spans="1:34" customFormat="1" ht="24">
      <c r="A292" s="5" t="s">
        <v>956</v>
      </c>
      <c r="B292" s="6" t="s">
        <v>42</v>
      </c>
      <c r="C292" s="6" t="s">
        <v>381</v>
      </c>
      <c r="D292" s="6" t="s">
        <v>127</v>
      </c>
      <c r="E292" s="6" t="s">
        <v>73</v>
      </c>
      <c r="F292" s="7">
        <f>IF(E292="-",1,IF(G292&gt;0,1,0))</f>
        <v>1</v>
      </c>
      <c r="G292" s="7">
        <v>2</v>
      </c>
      <c r="H292" s="7"/>
      <c r="I292" s="7"/>
      <c r="J292" s="7"/>
      <c r="K292" s="7"/>
      <c r="L292" s="7"/>
      <c r="M292" s="7"/>
      <c r="N292" s="7">
        <v>5</v>
      </c>
      <c r="O292" s="6" t="s">
        <v>957</v>
      </c>
      <c r="P292" s="6" t="s">
        <v>958</v>
      </c>
      <c r="Q292" s="6" t="s">
        <v>959</v>
      </c>
      <c r="R292" s="6" t="s">
        <v>960</v>
      </c>
      <c r="S292" s="6"/>
      <c r="T292" s="6"/>
      <c r="U292" s="6"/>
      <c r="V292" s="7"/>
      <c r="W292" s="7"/>
      <c r="X292" s="7"/>
      <c r="Y292" s="7"/>
      <c r="Z292" s="6"/>
      <c r="AA292" s="6" t="s">
        <v>122</v>
      </c>
      <c r="AB292" s="6"/>
      <c r="AC292" s="6"/>
      <c r="AD292" s="6" t="s">
        <v>961</v>
      </c>
      <c r="AE292" s="6" t="s">
        <v>962</v>
      </c>
      <c r="AF292" s="6"/>
      <c r="AG292" s="6"/>
      <c r="AH292" s="8" t="s">
        <v>48</v>
      </c>
    </row>
    <row r="293" spans="1:34" customFormat="1" ht="36">
      <c r="A293" s="5" t="s">
        <v>963</v>
      </c>
      <c r="B293" s="6" t="s">
        <v>42</v>
      </c>
      <c r="C293" s="6" t="s">
        <v>96</v>
      </c>
      <c r="D293" s="6" t="s">
        <v>51</v>
      </c>
      <c r="E293" s="6" t="s">
        <v>45</v>
      </c>
      <c r="F293" s="7">
        <f>IF(E293="-",1,IF(G293&gt;0,1,0))</f>
        <v>1</v>
      </c>
      <c r="G293" s="7">
        <v>1</v>
      </c>
      <c r="H293" s="7"/>
      <c r="I293" s="7"/>
      <c r="J293" s="7"/>
      <c r="K293" s="7"/>
      <c r="L293" s="7"/>
      <c r="M293" s="7"/>
      <c r="N293" s="7"/>
      <c r="O293" s="6"/>
      <c r="P293" s="6"/>
      <c r="Q293" s="6"/>
      <c r="R293" s="6"/>
      <c r="S293" s="6"/>
      <c r="T293" s="6"/>
      <c r="U293" s="6"/>
      <c r="V293" s="7">
        <v>8</v>
      </c>
      <c r="W293" s="7">
        <v>7</v>
      </c>
      <c r="X293" s="7">
        <v>2</v>
      </c>
      <c r="Y293" s="7">
        <v>8</v>
      </c>
      <c r="Z293" s="6"/>
      <c r="AA293" s="6" t="s">
        <v>194</v>
      </c>
      <c r="AB293" s="6" t="s">
        <v>54</v>
      </c>
      <c r="AC293" s="6"/>
      <c r="AD293" s="6" t="s">
        <v>964</v>
      </c>
      <c r="AE293" s="6"/>
      <c r="AF293" s="6"/>
      <c r="AG293" s="6"/>
      <c r="AH293" s="8" t="s">
        <v>879</v>
      </c>
    </row>
    <row r="294" spans="1:34" customFormat="1" ht="36">
      <c r="A294" s="5" t="s">
        <v>965</v>
      </c>
      <c r="B294" s="6" t="s">
        <v>42</v>
      </c>
      <c r="C294" s="6" t="s">
        <v>77</v>
      </c>
      <c r="D294" s="6" t="s">
        <v>44</v>
      </c>
      <c r="E294" s="6" t="s">
        <v>45</v>
      </c>
      <c r="F294" s="7">
        <f>IF(E294="-",1,IF(G294&gt;0,1,0))</f>
        <v>0</v>
      </c>
      <c r="G294" s="7">
        <v>0</v>
      </c>
      <c r="H294" s="7"/>
      <c r="I294" s="7"/>
      <c r="J294" s="7"/>
      <c r="K294" s="7"/>
      <c r="L294" s="7"/>
      <c r="M294" s="7"/>
      <c r="N294" s="7"/>
      <c r="O294" s="6"/>
      <c r="P294" s="6"/>
      <c r="Q294" s="6"/>
      <c r="R294" s="6"/>
      <c r="S294" s="6"/>
      <c r="T294" s="6"/>
      <c r="U294" s="6"/>
      <c r="V294" s="7">
        <v>6</v>
      </c>
      <c r="W294" s="7">
        <v>5</v>
      </c>
      <c r="X294" s="7">
        <v>1</v>
      </c>
      <c r="Y294" s="7">
        <v>4</v>
      </c>
      <c r="Z294" s="6"/>
      <c r="AA294" s="6" t="s">
        <v>966</v>
      </c>
      <c r="AB294" s="6"/>
      <c r="AC294" s="6"/>
      <c r="AD294" s="6" t="s">
        <v>967</v>
      </c>
      <c r="AE294" s="6"/>
      <c r="AF294" s="6" t="s">
        <v>250</v>
      </c>
      <c r="AG294" s="6"/>
      <c r="AH294" s="8" t="s">
        <v>968</v>
      </c>
    </row>
    <row r="295" spans="1:34" customFormat="1" ht="48">
      <c r="A295" s="5" t="s">
        <v>969</v>
      </c>
      <c r="B295" s="6" t="s">
        <v>42</v>
      </c>
      <c r="C295" s="6" t="s">
        <v>65</v>
      </c>
      <c r="D295" s="6" t="s">
        <v>262</v>
      </c>
      <c r="E295" s="6" t="s">
        <v>36</v>
      </c>
      <c r="F295" s="7">
        <f>IF(E295="-",1,IF(G295&gt;0,1,0))</f>
        <v>1</v>
      </c>
      <c r="G295" s="7">
        <v>0</v>
      </c>
      <c r="H295" s="7"/>
      <c r="I295" s="7">
        <v>5</v>
      </c>
      <c r="J295" s="7"/>
      <c r="K295" s="7"/>
      <c r="L295" s="7"/>
      <c r="M295" s="7"/>
      <c r="N295" s="7"/>
      <c r="O295" s="6"/>
      <c r="P295" s="6"/>
      <c r="Q295" s="6"/>
      <c r="R295" s="6"/>
      <c r="S295" s="6"/>
      <c r="T295" s="6"/>
      <c r="U295" s="6"/>
      <c r="V295" s="7"/>
      <c r="W295" s="7"/>
      <c r="X295" s="7"/>
      <c r="Y295" s="7"/>
      <c r="Z295" s="6"/>
      <c r="AA295" s="6" t="s">
        <v>364</v>
      </c>
      <c r="AB295" s="6"/>
      <c r="AC295" s="6"/>
      <c r="AD295" s="6" t="s">
        <v>970</v>
      </c>
      <c r="AE295" s="6"/>
      <c r="AF295" s="6"/>
      <c r="AG295" s="6"/>
      <c r="AH295" s="8" t="s">
        <v>214</v>
      </c>
    </row>
    <row r="296" spans="1:34" customFormat="1" ht="60">
      <c r="A296" s="9" t="s">
        <v>971</v>
      </c>
      <c r="B296" s="10" t="s">
        <v>42</v>
      </c>
      <c r="C296" s="10" t="s">
        <v>91</v>
      </c>
      <c r="D296" s="10" t="s">
        <v>262</v>
      </c>
      <c r="E296" s="10" t="s">
        <v>36</v>
      </c>
      <c r="F296" s="7">
        <f>IF(E296="-",1,IF(G296&gt;0,1,0))</f>
        <v>1</v>
      </c>
      <c r="G296" s="7">
        <v>0</v>
      </c>
      <c r="H296" s="7"/>
      <c r="I296" s="7">
        <v>3</v>
      </c>
      <c r="J296" s="7"/>
      <c r="K296" s="7"/>
      <c r="L296" s="7"/>
      <c r="M296" s="7"/>
      <c r="N296" s="7"/>
      <c r="O296" s="10"/>
      <c r="P296" s="10"/>
      <c r="Q296" s="10"/>
      <c r="R296" s="10"/>
      <c r="S296" s="10"/>
      <c r="T296" s="10"/>
      <c r="U296" s="10"/>
      <c r="V296" s="7"/>
      <c r="W296" s="7"/>
      <c r="X296" s="7"/>
      <c r="Y296" s="7"/>
      <c r="Z296" s="10" t="s">
        <v>110</v>
      </c>
      <c r="AA296" s="10"/>
      <c r="AB296" s="10"/>
      <c r="AC296" s="12" t="s">
        <v>87</v>
      </c>
      <c r="AD296" s="10" t="s">
        <v>972</v>
      </c>
      <c r="AE296" s="10"/>
      <c r="AF296" s="10"/>
      <c r="AG296" s="10"/>
      <c r="AH296" s="11" t="s">
        <v>940</v>
      </c>
    </row>
    <row r="297" spans="1:34" customFormat="1" ht="36">
      <c r="A297" s="5" t="s">
        <v>973</v>
      </c>
      <c r="B297" s="6" t="s">
        <v>126</v>
      </c>
      <c r="C297" s="6" t="s">
        <v>126</v>
      </c>
      <c r="D297" s="6" t="s">
        <v>51</v>
      </c>
      <c r="E297" s="6" t="s">
        <v>66</v>
      </c>
      <c r="F297" s="7">
        <f>IF(E297="-",1,IF(G297&gt;0,1,0))</f>
        <v>1</v>
      </c>
      <c r="G297" s="7">
        <v>1</v>
      </c>
      <c r="H297" s="7"/>
      <c r="I297" s="7"/>
      <c r="J297" s="7"/>
      <c r="K297" s="7"/>
      <c r="L297" s="7"/>
      <c r="M297" s="7"/>
      <c r="N297" s="7"/>
      <c r="O297" s="6"/>
      <c r="P297" s="6"/>
      <c r="Q297" s="6"/>
      <c r="R297" s="6"/>
      <c r="S297" s="6" t="s">
        <v>128</v>
      </c>
      <c r="T297" s="6" t="s">
        <v>129</v>
      </c>
      <c r="U297" s="6" t="s">
        <v>151</v>
      </c>
      <c r="V297" s="7">
        <v>1</v>
      </c>
      <c r="W297" s="7">
        <v>1</v>
      </c>
      <c r="X297" s="7">
        <v>2</v>
      </c>
      <c r="Y297" s="7">
        <v>1</v>
      </c>
      <c r="Z297" s="6"/>
      <c r="AA297" s="6" t="s">
        <v>974</v>
      </c>
      <c r="AB297" s="6"/>
      <c r="AC297" s="6"/>
      <c r="AD297" s="6" t="s">
        <v>975</v>
      </c>
      <c r="AE297" s="6"/>
      <c r="AF297" s="6" t="s">
        <v>976</v>
      </c>
      <c r="AG297" s="6"/>
      <c r="AH297" s="8" t="s">
        <v>667</v>
      </c>
    </row>
    <row r="298" spans="1:34" customFormat="1" ht="36">
      <c r="A298" s="5" t="s">
        <v>977</v>
      </c>
      <c r="B298" s="6" t="s">
        <v>126</v>
      </c>
      <c r="C298" s="6" t="s">
        <v>126</v>
      </c>
      <c r="D298" s="6" t="s">
        <v>51</v>
      </c>
      <c r="E298" s="6"/>
      <c r="F298" s="7"/>
      <c r="G298" s="7"/>
      <c r="H298" s="7"/>
      <c r="I298" s="7"/>
      <c r="J298" s="7"/>
      <c r="K298" s="7"/>
      <c r="L298" s="7"/>
      <c r="M298" s="7"/>
      <c r="N298" s="7"/>
      <c r="O298" s="6"/>
      <c r="P298" s="6"/>
      <c r="Q298" s="6"/>
      <c r="R298" s="6"/>
      <c r="S298" s="6" t="s">
        <v>128</v>
      </c>
      <c r="T298" s="6" t="s">
        <v>135</v>
      </c>
      <c r="U298" s="6" t="s">
        <v>151</v>
      </c>
      <c r="V298" s="7">
        <v>1</v>
      </c>
      <c r="W298" s="7">
        <v>1</v>
      </c>
      <c r="X298" s="7">
        <v>2</v>
      </c>
      <c r="Y298" s="7">
        <v>2</v>
      </c>
      <c r="Z298" s="6"/>
      <c r="AA298" s="6" t="s">
        <v>974</v>
      </c>
      <c r="AB298" s="6"/>
      <c r="AC298" s="6"/>
      <c r="AD298" s="6" t="s">
        <v>975</v>
      </c>
      <c r="AE298" s="6"/>
      <c r="AF298" s="6" t="s">
        <v>976</v>
      </c>
      <c r="AG298" s="6"/>
      <c r="AH298" s="8" t="s">
        <v>667</v>
      </c>
    </row>
    <row r="299" spans="1:34" customFormat="1" ht="36">
      <c r="A299" s="5" t="s">
        <v>978</v>
      </c>
      <c r="B299" s="6" t="s">
        <v>42</v>
      </c>
      <c r="C299" s="6" t="s">
        <v>65</v>
      </c>
      <c r="D299" s="6" t="s">
        <v>262</v>
      </c>
      <c r="E299" s="6" t="s">
        <v>36</v>
      </c>
      <c r="F299" s="7">
        <f>IF(E299="-",1,IF(G299&gt;0,1,0))</f>
        <v>1</v>
      </c>
      <c r="G299" s="7">
        <v>0</v>
      </c>
      <c r="H299" s="7"/>
      <c r="I299" s="7">
        <v>4</v>
      </c>
      <c r="J299" s="7"/>
      <c r="K299" s="7"/>
      <c r="L299" s="7"/>
      <c r="M299" s="7"/>
      <c r="N299" s="7"/>
      <c r="O299" s="6"/>
      <c r="P299" s="6"/>
      <c r="Q299" s="6"/>
      <c r="R299" s="6"/>
      <c r="S299" s="6"/>
      <c r="T299" s="6"/>
      <c r="U299" s="6"/>
      <c r="V299" s="7"/>
      <c r="W299" s="7"/>
      <c r="X299" s="7"/>
      <c r="Y299" s="7"/>
      <c r="Z299" s="6"/>
      <c r="AA299" s="6" t="s">
        <v>979</v>
      </c>
      <c r="AB299" s="6"/>
      <c r="AC299" s="6"/>
      <c r="AD299" s="6" t="s">
        <v>980</v>
      </c>
      <c r="AE299" s="6" t="s">
        <v>981</v>
      </c>
      <c r="AF299" s="6"/>
      <c r="AG299" s="6"/>
      <c r="AH299" s="8" t="s">
        <v>63</v>
      </c>
    </row>
    <row r="300" spans="1:34" customFormat="1" ht="24">
      <c r="A300" s="5" t="s">
        <v>982</v>
      </c>
      <c r="B300" s="6" t="s">
        <v>126</v>
      </c>
      <c r="C300" s="6" t="s">
        <v>126</v>
      </c>
      <c r="D300" s="6" t="s">
        <v>51</v>
      </c>
      <c r="E300" s="6" t="s">
        <v>66</v>
      </c>
      <c r="F300" s="7">
        <f>IF(E300="-",1,IF(G300&gt;0,1,0))</f>
        <v>1</v>
      </c>
      <c r="G300" s="7">
        <v>1</v>
      </c>
      <c r="H300" s="7"/>
      <c r="I300" s="7"/>
      <c r="J300" s="7"/>
      <c r="K300" s="7"/>
      <c r="L300" s="7"/>
      <c r="M300" s="7"/>
      <c r="N300" s="7"/>
      <c r="O300" s="6"/>
      <c r="P300" s="6"/>
      <c r="Q300" s="6"/>
      <c r="R300" s="6"/>
      <c r="S300" s="6" t="s">
        <v>128</v>
      </c>
      <c r="T300" s="6" t="s">
        <v>129</v>
      </c>
      <c r="U300" s="6" t="s">
        <v>151</v>
      </c>
      <c r="V300" s="7">
        <v>1</v>
      </c>
      <c r="W300" s="7">
        <v>1</v>
      </c>
      <c r="X300" s="7">
        <v>2</v>
      </c>
      <c r="Y300" s="7">
        <v>1</v>
      </c>
      <c r="Z300" s="6"/>
      <c r="AA300" s="6" t="s">
        <v>983</v>
      </c>
      <c r="AB300" s="6"/>
      <c r="AC300" s="6"/>
      <c r="AD300" s="6" t="s">
        <v>984</v>
      </c>
      <c r="AE300" s="6"/>
      <c r="AF300" s="6"/>
      <c r="AG300" s="6"/>
      <c r="AH300" s="8" t="s">
        <v>457</v>
      </c>
    </row>
    <row r="301" spans="1:34" customFormat="1" ht="24">
      <c r="A301" s="5" t="s">
        <v>985</v>
      </c>
      <c r="B301" s="6" t="s">
        <v>126</v>
      </c>
      <c r="C301" s="6" t="s">
        <v>126</v>
      </c>
      <c r="D301" s="6" t="s">
        <v>51</v>
      </c>
      <c r="E301" s="6"/>
      <c r="F301" s="7"/>
      <c r="G301" s="7"/>
      <c r="H301" s="7"/>
      <c r="I301" s="7"/>
      <c r="J301" s="7"/>
      <c r="K301" s="7"/>
      <c r="L301" s="7"/>
      <c r="M301" s="7"/>
      <c r="N301" s="7"/>
      <c r="O301" s="6"/>
      <c r="P301" s="6"/>
      <c r="Q301" s="6"/>
      <c r="R301" s="6"/>
      <c r="S301" s="6" t="s">
        <v>128</v>
      </c>
      <c r="T301" s="6" t="s">
        <v>135</v>
      </c>
      <c r="U301" s="6" t="s">
        <v>151</v>
      </c>
      <c r="V301" s="7">
        <v>1</v>
      </c>
      <c r="W301" s="7">
        <v>1</v>
      </c>
      <c r="X301" s="7">
        <v>2</v>
      </c>
      <c r="Y301" s="7">
        <v>2</v>
      </c>
      <c r="Z301" s="6"/>
      <c r="AA301" s="6" t="s">
        <v>983</v>
      </c>
      <c r="AB301" s="6"/>
      <c r="AC301" s="6"/>
      <c r="AD301" s="6" t="s">
        <v>984</v>
      </c>
      <c r="AE301" s="6"/>
      <c r="AF301" s="6"/>
      <c r="AG301" s="6"/>
      <c r="AH301" s="8" t="s">
        <v>457</v>
      </c>
    </row>
    <row r="302" spans="1:34" customFormat="1" ht="48">
      <c r="A302" s="5" t="s">
        <v>986</v>
      </c>
      <c r="B302" s="6" t="s">
        <v>42</v>
      </c>
      <c r="C302" s="6" t="s">
        <v>86</v>
      </c>
      <c r="D302" s="6" t="s">
        <v>35</v>
      </c>
      <c r="E302" s="6" t="s">
        <v>36</v>
      </c>
      <c r="F302" s="7">
        <f>IF(E302="-",1,IF(G302&gt;0,1,0))</f>
        <v>1</v>
      </c>
      <c r="G302" s="7">
        <v>0</v>
      </c>
      <c r="H302" s="7"/>
      <c r="I302" s="7"/>
      <c r="J302" s="7"/>
      <c r="K302" s="7"/>
      <c r="L302" s="7"/>
      <c r="M302" s="7">
        <v>2</v>
      </c>
      <c r="N302" s="7"/>
      <c r="O302" s="6"/>
      <c r="P302" s="6"/>
      <c r="Q302" s="6"/>
      <c r="R302" s="6"/>
      <c r="S302" s="6"/>
      <c r="T302" s="6"/>
      <c r="U302" s="6"/>
      <c r="V302" s="7"/>
      <c r="W302" s="7"/>
      <c r="X302" s="7"/>
      <c r="Y302" s="7"/>
      <c r="Z302" s="6"/>
      <c r="AA302" s="6"/>
      <c r="AB302" s="6"/>
      <c r="AC302" s="6" t="s">
        <v>145</v>
      </c>
      <c r="AD302" s="6" t="s">
        <v>987</v>
      </c>
      <c r="AE302" s="6"/>
      <c r="AF302" s="6"/>
      <c r="AG302" s="6"/>
      <c r="AH302" s="8" t="s">
        <v>988</v>
      </c>
    </row>
    <row r="303" spans="1:34" customFormat="1" ht="36">
      <c r="A303" s="5" t="s">
        <v>989</v>
      </c>
      <c r="B303" s="6" t="s">
        <v>126</v>
      </c>
      <c r="C303" s="6" t="s">
        <v>126</v>
      </c>
      <c r="D303" s="6" t="s">
        <v>262</v>
      </c>
      <c r="E303" s="6" t="s">
        <v>36</v>
      </c>
      <c r="F303" s="7">
        <f>IF(E303="-",1,IF(G303&gt;0,1,0))</f>
        <v>1</v>
      </c>
      <c r="G303" s="7">
        <v>0</v>
      </c>
      <c r="H303" s="7"/>
      <c r="I303" s="7"/>
      <c r="J303" s="7"/>
      <c r="K303" s="7"/>
      <c r="L303" s="7"/>
      <c r="M303" s="7"/>
      <c r="N303" s="7"/>
      <c r="O303" s="6"/>
      <c r="P303" s="6"/>
      <c r="Q303" s="6"/>
      <c r="R303" s="6"/>
      <c r="S303" s="6" t="s">
        <v>169</v>
      </c>
      <c r="T303" s="6" t="s">
        <v>129</v>
      </c>
      <c r="U303" s="6" t="s">
        <v>151</v>
      </c>
      <c r="V303" s="7">
        <v>6</v>
      </c>
      <c r="W303" s="7">
        <v>2</v>
      </c>
      <c r="X303" s="7">
        <v>5</v>
      </c>
      <c r="Y303" s="7">
        <v>2</v>
      </c>
      <c r="Z303" s="6"/>
      <c r="AA303" s="6" t="s">
        <v>990</v>
      </c>
      <c r="AB303" s="6" t="s">
        <v>54</v>
      </c>
      <c r="AC303" s="6"/>
      <c r="AD303" s="6" t="s">
        <v>991</v>
      </c>
      <c r="AE303" s="6"/>
      <c r="AF303" s="6"/>
      <c r="AG303" s="6"/>
      <c r="AH303" s="8" t="s">
        <v>260</v>
      </c>
    </row>
    <row r="304" spans="1:34" customFormat="1" ht="36">
      <c r="A304" s="5" t="s">
        <v>992</v>
      </c>
      <c r="B304" s="6" t="s">
        <v>126</v>
      </c>
      <c r="C304" s="6" t="s">
        <v>126</v>
      </c>
      <c r="D304" s="6" t="s">
        <v>262</v>
      </c>
      <c r="E304" s="6"/>
      <c r="F304" s="7"/>
      <c r="G304" s="7"/>
      <c r="H304" s="7"/>
      <c r="I304" s="7"/>
      <c r="J304" s="7"/>
      <c r="K304" s="7"/>
      <c r="L304" s="7"/>
      <c r="M304" s="7"/>
      <c r="N304" s="7"/>
      <c r="O304" s="6"/>
      <c r="P304" s="6"/>
      <c r="Q304" s="6"/>
      <c r="R304" s="6"/>
      <c r="S304" s="6" t="s">
        <v>169</v>
      </c>
      <c r="T304" s="6" t="s">
        <v>135</v>
      </c>
      <c r="U304" s="6" t="s">
        <v>151</v>
      </c>
      <c r="V304" s="7">
        <v>6</v>
      </c>
      <c r="W304" s="7">
        <v>5</v>
      </c>
      <c r="X304" s="7">
        <v>5</v>
      </c>
      <c r="Y304" s="7">
        <v>5</v>
      </c>
      <c r="Z304" s="6"/>
      <c r="AA304" s="6" t="s">
        <v>990</v>
      </c>
      <c r="AB304" s="6" t="s">
        <v>54</v>
      </c>
      <c r="AC304" s="6"/>
      <c r="AD304" s="6" t="s">
        <v>991</v>
      </c>
      <c r="AE304" s="6"/>
      <c r="AF304" s="6"/>
      <c r="AG304" s="6"/>
      <c r="AH304" s="8" t="s">
        <v>260</v>
      </c>
    </row>
    <row r="305" spans="1:34" customFormat="1" ht="36">
      <c r="A305" s="5" t="s">
        <v>993</v>
      </c>
      <c r="B305" s="6" t="s">
        <v>33</v>
      </c>
      <c r="C305" s="6" t="s">
        <v>34</v>
      </c>
      <c r="D305" s="6" t="s">
        <v>51</v>
      </c>
      <c r="E305" s="6" t="s">
        <v>73</v>
      </c>
      <c r="F305" s="7">
        <f>IF(E305="-",1,IF(G305&gt;0,1,0))</f>
        <v>1</v>
      </c>
      <c r="G305" s="7">
        <v>4</v>
      </c>
      <c r="H305" s="7">
        <v>3</v>
      </c>
      <c r="I305" s="7" t="s">
        <v>36</v>
      </c>
      <c r="J305" s="7" t="s">
        <v>36</v>
      </c>
      <c r="K305" s="7"/>
      <c r="L305" s="7"/>
      <c r="M305" s="7"/>
      <c r="N305" s="7"/>
      <c r="O305" s="6"/>
      <c r="P305" s="6"/>
      <c r="Q305" s="6"/>
      <c r="R305" s="6"/>
      <c r="S305" s="6"/>
      <c r="T305" s="6"/>
      <c r="U305" s="6"/>
      <c r="V305" s="7"/>
      <c r="W305" s="7"/>
      <c r="X305" s="7"/>
      <c r="Y305" s="7"/>
      <c r="Z305" s="6"/>
      <c r="AA305" s="6"/>
      <c r="AB305" s="6"/>
      <c r="AC305" s="6"/>
      <c r="AD305" s="6" t="s">
        <v>994</v>
      </c>
      <c r="AE305" s="6"/>
      <c r="AF305" s="6" t="s">
        <v>995</v>
      </c>
      <c r="AG305" s="6"/>
      <c r="AH305" s="8" t="s">
        <v>316</v>
      </c>
    </row>
    <row r="306" spans="1:34" ht="24">
      <c r="A306" s="5" t="s">
        <v>996</v>
      </c>
      <c r="B306" s="6" t="s">
        <v>33</v>
      </c>
      <c r="C306" s="6" t="s">
        <v>34</v>
      </c>
      <c r="D306" s="6" t="s">
        <v>78</v>
      </c>
      <c r="E306" s="6" t="s">
        <v>45</v>
      </c>
      <c r="F306" s="7">
        <f>IF(E306="-",1,IF(G306&gt;0,1,0))</f>
        <v>0</v>
      </c>
      <c r="G306" s="7">
        <v>0</v>
      </c>
      <c r="H306" s="7">
        <v>6</v>
      </c>
      <c r="I306" s="7" t="s">
        <v>36</v>
      </c>
      <c r="J306" s="7">
        <v>3</v>
      </c>
      <c r="K306" s="7"/>
      <c r="L306" s="7"/>
      <c r="M306" s="7"/>
      <c r="N306" s="7"/>
      <c r="O306" s="6"/>
      <c r="P306" s="6"/>
      <c r="Q306" s="6"/>
      <c r="R306" s="6"/>
      <c r="S306" s="6"/>
      <c r="T306" s="6"/>
      <c r="U306" s="6"/>
      <c r="V306" s="7"/>
      <c r="W306" s="7"/>
      <c r="X306" s="7"/>
      <c r="Y306" s="7"/>
      <c r="Z306" s="6"/>
      <c r="AA306" s="6"/>
      <c r="AB306" s="6"/>
      <c r="AC306" s="6"/>
      <c r="AD306" s="6" t="s">
        <v>997</v>
      </c>
      <c r="AE306" s="6"/>
      <c r="AF306" s="14" t="s">
        <v>998</v>
      </c>
      <c r="AG306" s="6"/>
      <c r="AH306" s="8" t="s">
        <v>409</v>
      </c>
    </row>
    <row r="307" spans="1:34" customFormat="1" ht="36">
      <c r="A307" s="5" t="s">
        <v>999</v>
      </c>
      <c r="B307" s="6" t="s">
        <v>42</v>
      </c>
      <c r="C307" s="6" t="s">
        <v>327</v>
      </c>
      <c r="D307" s="6" t="s">
        <v>44</v>
      </c>
      <c r="E307" s="6" t="s">
        <v>45</v>
      </c>
      <c r="F307" s="7">
        <f>IF(E307="-",1,IF(G307&gt;0,1,0))</f>
        <v>1</v>
      </c>
      <c r="G307" s="7">
        <v>1</v>
      </c>
      <c r="H307" s="7"/>
      <c r="I307" s="7"/>
      <c r="J307" s="7"/>
      <c r="K307" s="7"/>
      <c r="L307" s="7"/>
      <c r="M307" s="7">
        <v>8</v>
      </c>
      <c r="N307" s="7"/>
      <c r="O307" s="6"/>
      <c r="P307" s="6"/>
      <c r="Q307" s="6"/>
      <c r="R307" s="6"/>
      <c r="S307" s="6"/>
      <c r="T307" s="6"/>
      <c r="U307" s="6"/>
      <c r="V307" s="7"/>
      <c r="W307" s="7"/>
      <c r="X307" s="7"/>
      <c r="Y307" s="7"/>
      <c r="Z307" s="6"/>
      <c r="AA307" s="6"/>
      <c r="AB307" s="6"/>
      <c r="AC307" s="6" t="s">
        <v>46</v>
      </c>
      <c r="AD307" s="6" t="s">
        <v>1000</v>
      </c>
      <c r="AE307" s="6"/>
      <c r="AF307" s="6"/>
      <c r="AG307" s="6"/>
      <c r="AH307" s="8" t="s">
        <v>479</v>
      </c>
    </row>
    <row r="308" spans="1:34" customFormat="1" ht="24">
      <c r="A308" s="5" t="s">
        <v>1001</v>
      </c>
      <c r="B308" s="6" t="s">
        <v>33</v>
      </c>
      <c r="C308" s="6" t="s">
        <v>34</v>
      </c>
      <c r="D308" s="6" t="s">
        <v>51</v>
      </c>
      <c r="E308" s="6" t="s">
        <v>45</v>
      </c>
      <c r="F308" s="7">
        <f>IF(E308="-",1,IF(G308&gt;0,1,0))</f>
        <v>1</v>
      </c>
      <c r="G308" s="7">
        <v>3</v>
      </c>
      <c r="H308" s="7">
        <v>5</v>
      </c>
      <c r="I308" s="7" t="s">
        <v>36</v>
      </c>
      <c r="J308" s="7">
        <v>3</v>
      </c>
      <c r="K308" s="7"/>
      <c r="L308" s="7"/>
      <c r="M308" s="7"/>
      <c r="N308" s="7"/>
      <c r="O308" s="6"/>
      <c r="P308" s="6"/>
      <c r="Q308" s="6"/>
      <c r="R308" s="6"/>
      <c r="S308" s="6"/>
      <c r="T308" s="6"/>
      <c r="U308" s="6"/>
      <c r="V308" s="7"/>
      <c r="W308" s="7"/>
      <c r="X308" s="7"/>
      <c r="Y308" s="7"/>
      <c r="Z308" s="6"/>
      <c r="AA308" s="6"/>
      <c r="AB308" s="6"/>
      <c r="AC308" s="6"/>
      <c r="AD308" s="6" t="s">
        <v>1002</v>
      </c>
      <c r="AE308" s="6"/>
      <c r="AF308" s="6"/>
      <c r="AG308" s="6"/>
      <c r="AH308" s="8" t="s">
        <v>479</v>
      </c>
    </row>
    <row r="309" spans="1:34" customFormat="1" ht="36">
      <c r="A309" s="9" t="s">
        <v>1003</v>
      </c>
      <c r="B309" s="10" t="s">
        <v>42</v>
      </c>
      <c r="C309" s="10" t="s">
        <v>91</v>
      </c>
      <c r="D309" s="10" t="s">
        <v>35</v>
      </c>
      <c r="E309" s="10" t="s">
        <v>36</v>
      </c>
      <c r="F309" s="7">
        <f>IF(E309="-",1,IF(G309&gt;0,1,0))</f>
        <v>1</v>
      </c>
      <c r="G309" s="7">
        <v>0</v>
      </c>
      <c r="H309" s="7"/>
      <c r="I309" s="7">
        <v>5</v>
      </c>
      <c r="J309" s="7"/>
      <c r="K309" s="7"/>
      <c r="L309" s="7"/>
      <c r="M309" s="7"/>
      <c r="N309" s="7"/>
      <c r="O309" s="10"/>
      <c r="P309" s="10"/>
      <c r="Q309" s="10"/>
      <c r="R309" s="10"/>
      <c r="S309" s="10"/>
      <c r="T309" s="10"/>
      <c r="U309" s="10"/>
      <c r="V309" s="7"/>
      <c r="W309" s="7"/>
      <c r="X309" s="7"/>
      <c r="Y309" s="7"/>
      <c r="Z309" s="10" t="s">
        <v>1004</v>
      </c>
      <c r="AA309" s="10"/>
      <c r="AB309" s="10"/>
      <c r="AC309" s="12" t="s">
        <v>102</v>
      </c>
      <c r="AD309" s="10" t="s">
        <v>1005</v>
      </c>
      <c r="AE309" s="10"/>
      <c r="AF309" s="10"/>
      <c r="AG309" s="10"/>
      <c r="AH309" s="11" t="s">
        <v>1006</v>
      </c>
    </row>
    <row r="310" spans="1:34" customFormat="1" ht="36">
      <c r="A310" s="5" t="s">
        <v>1007</v>
      </c>
      <c r="B310" s="6" t="s">
        <v>42</v>
      </c>
      <c r="C310" s="6" t="s">
        <v>43</v>
      </c>
      <c r="D310" s="6" t="s">
        <v>127</v>
      </c>
      <c r="E310" s="6" t="s">
        <v>66</v>
      </c>
      <c r="F310" s="7">
        <f>IF(E310="-",1,IF(G310&gt;0,1,0))</f>
        <v>1</v>
      </c>
      <c r="G310" s="7">
        <v>4</v>
      </c>
      <c r="H310" s="7"/>
      <c r="I310" s="7"/>
      <c r="J310" s="7"/>
      <c r="K310" s="7"/>
      <c r="L310" s="7"/>
      <c r="M310" s="7"/>
      <c r="N310" s="7"/>
      <c r="O310" s="6"/>
      <c r="P310" s="6"/>
      <c r="Q310" s="6"/>
      <c r="R310" s="6"/>
      <c r="S310" s="6"/>
      <c r="T310" s="6"/>
      <c r="U310" s="6"/>
      <c r="V310" s="7"/>
      <c r="W310" s="7"/>
      <c r="X310" s="7"/>
      <c r="Y310" s="7"/>
      <c r="Z310" s="6"/>
      <c r="AA310" s="6" t="s">
        <v>122</v>
      </c>
      <c r="AB310" s="6"/>
      <c r="AC310" s="6" t="s">
        <v>102</v>
      </c>
      <c r="AD310" s="6" t="s">
        <v>1008</v>
      </c>
      <c r="AE310" s="6"/>
      <c r="AF310" s="6"/>
      <c r="AG310" s="6"/>
      <c r="AH310" s="8" t="s">
        <v>81</v>
      </c>
    </row>
    <row r="311" spans="1:34" customFormat="1" ht="60">
      <c r="A311" s="9" t="s">
        <v>1009</v>
      </c>
      <c r="B311" s="10" t="s">
        <v>42</v>
      </c>
      <c r="C311" s="10" t="s">
        <v>91</v>
      </c>
      <c r="D311" s="6" t="s">
        <v>51</v>
      </c>
      <c r="E311" s="10" t="s">
        <v>73</v>
      </c>
      <c r="F311" s="7">
        <f>IF(E311="-",1,IF(G311&gt;0,1,0))</f>
        <v>1</v>
      </c>
      <c r="G311" s="7">
        <v>3</v>
      </c>
      <c r="H311" s="7"/>
      <c r="I311" s="7">
        <v>5</v>
      </c>
      <c r="J311" s="7"/>
      <c r="K311" s="7"/>
      <c r="L311" s="7"/>
      <c r="M311" s="7"/>
      <c r="N311" s="7"/>
      <c r="O311" s="10"/>
      <c r="P311" s="10"/>
      <c r="Q311" s="10"/>
      <c r="R311" s="10"/>
      <c r="S311" s="10"/>
      <c r="T311" s="10"/>
      <c r="U311" s="10"/>
      <c r="V311" s="7"/>
      <c r="W311" s="7"/>
      <c r="X311" s="7"/>
      <c r="Y311" s="7"/>
      <c r="Z311" s="10" t="s">
        <v>1010</v>
      </c>
      <c r="AA311" s="10"/>
      <c r="AB311" s="10"/>
      <c r="AC311" s="12" t="s">
        <v>46</v>
      </c>
      <c r="AD311" s="10" t="s">
        <v>1011</v>
      </c>
      <c r="AE311" s="10"/>
      <c r="AF311" s="12" t="s">
        <v>1012</v>
      </c>
      <c r="AG311" s="10"/>
      <c r="AH311" s="11" t="s">
        <v>476</v>
      </c>
    </row>
    <row r="312" spans="1:34" customFormat="1" ht="60">
      <c r="A312" s="5" t="s">
        <v>1013</v>
      </c>
      <c r="B312" s="6" t="s">
        <v>42</v>
      </c>
      <c r="C312" s="6" t="s">
        <v>65</v>
      </c>
      <c r="D312" s="6" t="s">
        <v>44</v>
      </c>
      <c r="E312" s="6" t="s">
        <v>66</v>
      </c>
      <c r="F312" s="7">
        <f>IF(E312="-",1,IF(G312&gt;0,1,0))</f>
        <v>1</v>
      </c>
      <c r="G312" s="7">
        <v>1</v>
      </c>
      <c r="H312" s="7"/>
      <c r="I312" s="7">
        <v>1</v>
      </c>
      <c r="J312" s="7"/>
      <c r="K312" s="7"/>
      <c r="L312" s="7"/>
      <c r="M312" s="7"/>
      <c r="N312" s="7"/>
      <c r="O312" s="6"/>
      <c r="P312" s="6"/>
      <c r="Q312" s="6"/>
      <c r="R312" s="6"/>
      <c r="S312" s="6"/>
      <c r="T312" s="6"/>
      <c r="U312" s="6"/>
      <c r="V312" s="7"/>
      <c r="W312" s="7"/>
      <c r="X312" s="7"/>
      <c r="Y312" s="7"/>
      <c r="Z312" s="6"/>
      <c r="AA312" s="6" t="s">
        <v>818</v>
      </c>
      <c r="AB312" s="6"/>
      <c r="AC312" s="6"/>
      <c r="AD312" s="6" t="s">
        <v>1014</v>
      </c>
      <c r="AE312" s="6"/>
      <c r="AF312" s="6" t="s">
        <v>1015</v>
      </c>
      <c r="AG312" s="6"/>
      <c r="AH312" s="8" t="s">
        <v>402</v>
      </c>
    </row>
    <row r="313" spans="1:34" customFormat="1" ht="24">
      <c r="A313" s="5" t="s">
        <v>1016</v>
      </c>
      <c r="B313" s="6" t="s">
        <v>33</v>
      </c>
      <c r="C313" s="6" t="s">
        <v>34</v>
      </c>
      <c r="D313" s="6" t="s">
        <v>51</v>
      </c>
      <c r="E313" s="6" t="s">
        <v>66</v>
      </c>
      <c r="F313" s="7">
        <f>IF(E313="-",1,IF(G313&gt;0,1,0))</f>
        <v>1</v>
      </c>
      <c r="G313" s="7">
        <v>4</v>
      </c>
      <c r="H313" s="7">
        <v>1</v>
      </c>
      <c r="I313" s="7" t="s">
        <v>36</v>
      </c>
      <c r="J313" s="7" t="s">
        <v>36</v>
      </c>
      <c r="K313" s="7"/>
      <c r="L313" s="7"/>
      <c r="M313" s="7"/>
      <c r="N313" s="7"/>
      <c r="O313" s="6"/>
      <c r="P313" s="6"/>
      <c r="Q313" s="6"/>
      <c r="R313" s="6"/>
      <c r="S313" s="6"/>
      <c r="T313" s="6"/>
      <c r="U313" s="6"/>
      <c r="V313" s="7"/>
      <c r="W313" s="7"/>
      <c r="X313" s="7"/>
      <c r="Y313" s="7"/>
      <c r="Z313" s="6"/>
      <c r="AA313" s="6" t="s">
        <v>1016</v>
      </c>
      <c r="AB313" s="6"/>
      <c r="AC313" s="6"/>
      <c r="AD313" s="6" t="s">
        <v>1017</v>
      </c>
      <c r="AE313" s="6"/>
      <c r="AF313" s="6"/>
      <c r="AG313" s="6"/>
      <c r="AH313" s="8" t="s">
        <v>528</v>
      </c>
    </row>
    <row r="314" spans="1:34" customFormat="1" ht="36">
      <c r="A314" s="5" t="s">
        <v>1018</v>
      </c>
      <c r="B314" s="6" t="s">
        <v>42</v>
      </c>
      <c r="C314" s="6" t="s">
        <v>199</v>
      </c>
      <c r="D314" s="6" t="s">
        <v>209</v>
      </c>
      <c r="E314" s="6" t="s">
        <v>36</v>
      </c>
      <c r="F314" s="7">
        <f>IF(E314="-",1,IF(G314&gt;0,1,0))</f>
        <v>1</v>
      </c>
      <c r="G314" s="7">
        <v>0</v>
      </c>
      <c r="H314" s="7"/>
      <c r="I314" s="7"/>
      <c r="J314" s="7"/>
      <c r="K314" s="7"/>
      <c r="L314" s="7"/>
      <c r="M314" s="7"/>
      <c r="N314" s="7"/>
      <c r="O314" s="6"/>
      <c r="P314" s="6"/>
      <c r="Q314" s="6"/>
      <c r="R314" s="6"/>
      <c r="S314" s="6"/>
      <c r="T314" s="6"/>
      <c r="U314" s="6"/>
      <c r="V314" s="7"/>
      <c r="W314" s="7"/>
      <c r="X314" s="7"/>
      <c r="Y314" s="7"/>
      <c r="Z314" s="6"/>
      <c r="AA314" s="6"/>
      <c r="AB314" s="6"/>
      <c r="AC314" s="6"/>
      <c r="AD314" s="6" t="s">
        <v>1019</v>
      </c>
      <c r="AE314" s="6" t="s">
        <v>1020</v>
      </c>
      <c r="AF314" s="6"/>
      <c r="AG314" s="6"/>
      <c r="AH314" s="8" t="s">
        <v>1021</v>
      </c>
    </row>
    <row r="315" spans="1:34" customFormat="1" ht="36">
      <c r="A315" s="5" t="s">
        <v>1022</v>
      </c>
      <c r="B315" s="6" t="s">
        <v>42</v>
      </c>
      <c r="C315" s="6" t="s">
        <v>50</v>
      </c>
      <c r="D315" s="6" t="s">
        <v>44</v>
      </c>
      <c r="E315" s="6" t="s">
        <v>73</v>
      </c>
      <c r="F315" s="7">
        <f>IF(E315="-",1,IF(G315&gt;0,1,0))</f>
        <v>0</v>
      </c>
      <c r="G315" s="7">
        <v>0</v>
      </c>
      <c r="H315" s="7"/>
      <c r="I315" s="7"/>
      <c r="J315" s="7"/>
      <c r="K315" s="7"/>
      <c r="L315" s="7"/>
      <c r="M315" s="7"/>
      <c r="N315" s="7"/>
      <c r="O315" s="6"/>
      <c r="P315" s="6"/>
      <c r="Q315" s="6"/>
      <c r="R315" s="6"/>
      <c r="S315" s="6"/>
      <c r="T315" s="6"/>
      <c r="U315" s="6"/>
      <c r="V315" s="7">
        <v>4</v>
      </c>
      <c r="W315" s="7">
        <v>3</v>
      </c>
      <c r="X315" s="7">
        <v>3</v>
      </c>
      <c r="Y315" s="7">
        <v>5</v>
      </c>
      <c r="Z315" s="6" t="s">
        <v>1023</v>
      </c>
      <c r="AA315" s="6" t="s">
        <v>516</v>
      </c>
      <c r="AB315" s="6"/>
      <c r="AC315" s="6"/>
      <c r="AD315" s="6" t="s">
        <v>1024</v>
      </c>
      <c r="AE315" s="6"/>
      <c r="AF315" s="6"/>
      <c r="AG315" s="6"/>
      <c r="AH315" s="8" t="s">
        <v>81</v>
      </c>
    </row>
    <row r="316" spans="1:34" customFormat="1" ht="48">
      <c r="A316" s="9" t="s">
        <v>1025</v>
      </c>
      <c r="B316" s="10" t="s">
        <v>42</v>
      </c>
      <c r="C316" s="10" t="s">
        <v>91</v>
      </c>
      <c r="D316" s="10" t="s">
        <v>318</v>
      </c>
      <c r="E316" s="10" t="s">
        <v>36</v>
      </c>
      <c r="F316" s="7">
        <f>IF(E316="-",1,IF(G316&gt;0,1,0))</f>
        <v>1</v>
      </c>
      <c r="G316" s="7">
        <v>0</v>
      </c>
      <c r="H316" s="7"/>
      <c r="I316" s="7">
        <v>6</v>
      </c>
      <c r="J316" s="7"/>
      <c r="K316" s="7"/>
      <c r="L316" s="7"/>
      <c r="M316" s="7"/>
      <c r="N316" s="7"/>
      <c r="O316" s="10"/>
      <c r="P316" s="10"/>
      <c r="Q316" s="10"/>
      <c r="R316" s="10"/>
      <c r="S316" s="10"/>
      <c r="T316" s="10"/>
      <c r="U316" s="10"/>
      <c r="V316" s="7"/>
      <c r="W316" s="7"/>
      <c r="X316" s="7"/>
      <c r="Y316" s="7"/>
      <c r="Z316" s="10" t="s">
        <v>1026</v>
      </c>
      <c r="AA316" s="10"/>
      <c r="AB316" s="10"/>
      <c r="AC316" s="12" t="s">
        <v>102</v>
      </c>
      <c r="AD316" s="10" t="s">
        <v>1027</v>
      </c>
      <c r="AE316" s="10" t="s">
        <v>1028</v>
      </c>
      <c r="AF316" s="10"/>
      <c r="AG316" s="10"/>
      <c r="AH316" s="11" t="s">
        <v>63</v>
      </c>
    </row>
    <row r="317" spans="1:34" customFormat="1" ht="60">
      <c r="A317" s="5" t="s">
        <v>1029</v>
      </c>
      <c r="B317" s="6" t="s">
        <v>42</v>
      </c>
      <c r="C317" s="6" t="s">
        <v>1030</v>
      </c>
      <c r="D317" s="6" t="s">
        <v>127</v>
      </c>
      <c r="E317" s="6" t="s">
        <v>138</v>
      </c>
      <c r="F317" s="7">
        <f>IF(E317="-",1,IF(G317&gt;0,1,0))</f>
        <v>0</v>
      </c>
      <c r="G317" s="7">
        <v>0</v>
      </c>
      <c r="H317" s="7"/>
      <c r="I317" s="7"/>
      <c r="J317" s="7"/>
      <c r="K317" s="7"/>
      <c r="L317" s="7"/>
      <c r="M317" s="7"/>
      <c r="N317" s="7"/>
      <c r="O317" s="6"/>
      <c r="P317" s="6"/>
      <c r="Q317" s="6"/>
      <c r="R317" s="6"/>
      <c r="S317" s="6"/>
      <c r="T317" s="6"/>
      <c r="U317" s="6"/>
      <c r="V317" s="7"/>
      <c r="W317" s="7"/>
      <c r="X317" s="7"/>
      <c r="Y317" s="7"/>
      <c r="Z317" s="6" t="s">
        <v>1031</v>
      </c>
      <c r="AA317" s="6" t="s">
        <v>122</v>
      </c>
      <c r="AB317" s="6"/>
      <c r="AC317" s="6"/>
      <c r="AD317" s="6" t="s">
        <v>1032</v>
      </c>
      <c r="AE317" s="6"/>
      <c r="AF317" s="6"/>
      <c r="AG317" s="6"/>
      <c r="AH317" s="8" t="s">
        <v>398</v>
      </c>
    </row>
    <row r="318" spans="1:34" customFormat="1" ht="36">
      <c r="A318" s="5" t="s">
        <v>1033</v>
      </c>
      <c r="B318" s="6" t="s">
        <v>126</v>
      </c>
      <c r="C318" s="6" t="s">
        <v>126</v>
      </c>
      <c r="D318" s="6" t="s">
        <v>193</v>
      </c>
      <c r="E318" s="6" t="s">
        <v>36</v>
      </c>
      <c r="F318" s="7">
        <f>IF(E318="-",1,IF(G318&gt;0,1,0))</f>
        <v>1</v>
      </c>
      <c r="G318" s="7">
        <v>0</v>
      </c>
      <c r="H318" s="7"/>
      <c r="I318" s="7"/>
      <c r="J318" s="7"/>
      <c r="K318" s="7"/>
      <c r="L318" s="7"/>
      <c r="M318" s="7"/>
      <c r="N318" s="7"/>
      <c r="O318" s="6"/>
      <c r="P318" s="6"/>
      <c r="Q318" s="6"/>
      <c r="R318" s="6"/>
      <c r="S318" s="6" t="s">
        <v>169</v>
      </c>
      <c r="T318" s="6" t="s">
        <v>129</v>
      </c>
      <c r="U318" s="6" t="s">
        <v>130</v>
      </c>
      <c r="V318" s="7">
        <v>2</v>
      </c>
      <c r="W318" s="7">
        <v>1</v>
      </c>
      <c r="X318" s="7">
        <v>4</v>
      </c>
      <c r="Y318" s="7">
        <v>2</v>
      </c>
      <c r="Z318" s="6"/>
      <c r="AA318" s="6" t="s">
        <v>1034</v>
      </c>
      <c r="AB318" s="6"/>
      <c r="AC318" s="6"/>
      <c r="AD318" s="6" t="s">
        <v>1035</v>
      </c>
      <c r="AE318" s="6"/>
      <c r="AF318" s="6"/>
      <c r="AG318" s="6"/>
      <c r="AH318" s="8" t="s">
        <v>276</v>
      </c>
    </row>
    <row r="319" spans="1:34" customFormat="1" ht="36">
      <c r="A319" s="5" t="s">
        <v>1036</v>
      </c>
      <c r="B319" s="6" t="s">
        <v>42</v>
      </c>
      <c r="C319" s="6" t="s">
        <v>65</v>
      </c>
      <c r="D319" s="6" t="s">
        <v>78</v>
      </c>
      <c r="E319" s="6" t="s">
        <v>45</v>
      </c>
      <c r="F319" s="7">
        <f>IF(E319="-",1,IF(G319&gt;0,1,0))</f>
        <v>1</v>
      </c>
      <c r="G319" s="7">
        <v>1</v>
      </c>
      <c r="H319" s="7"/>
      <c r="I319" s="7">
        <v>2</v>
      </c>
      <c r="J319" s="7"/>
      <c r="K319" s="7"/>
      <c r="L319" s="7"/>
      <c r="M319" s="7"/>
      <c r="N319" s="7"/>
      <c r="O319" s="6"/>
      <c r="P319" s="6"/>
      <c r="Q319" s="6"/>
      <c r="R319" s="6"/>
      <c r="S319" s="6"/>
      <c r="T319" s="6"/>
      <c r="U319" s="6"/>
      <c r="V319" s="7"/>
      <c r="W319" s="7"/>
      <c r="X319" s="7"/>
      <c r="Y319" s="7"/>
      <c r="Z319" s="6"/>
      <c r="AA319" s="6" t="s">
        <v>818</v>
      </c>
      <c r="AB319" s="6"/>
      <c r="AC319" s="6"/>
      <c r="AD319" s="6" t="s">
        <v>1037</v>
      </c>
      <c r="AE319" s="6"/>
      <c r="AF319" s="6"/>
      <c r="AG319" s="6"/>
      <c r="AH319" s="8" t="s">
        <v>1038</v>
      </c>
    </row>
    <row r="320" spans="1:34" customFormat="1" ht="24">
      <c r="A320" s="5" t="s">
        <v>1039</v>
      </c>
      <c r="B320" s="6" t="s">
        <v>126</v>
      </c>
      <c r="C320" s="6" t="s">
        <v>126</v>
      </c>
      <c r="D320" s="6" t="s">
        <v>127</v>
      </c>
      <c r="E320" s="6" t="s">
        <v>66</v>
      </c>
      <c r="F320" s="7">
        <f>IF(E320="-",1,IF(G320&gt;0,1,0))</f>
        <v>1</v>
      </c>
      <c r="G320" s="7">
        <v>1</v>
      </c>
      <c r="H320" s="7"/>
      <c r="I320" s="7"/>
      <c r="J320" s="7"/>
      <c r="K320" s="7"/>
      <c r="L320" s="7"/>
      <c r="M320" s="7"/>
      <c r="N320" s="7"/>
      <c r="O320" s="6"/>
      <c r="P320" s="6"/>
      <c r="Q320" s="6"/>
      <c r="R320" s="6"/>
      <c r="S320" s="6" t="s">
        <v>169</v>
      </c>
      <c r="T320" s="6" t="s">
        <v>129</v>
      </c>
      <c r="U320" s="6" t="s">
        <v>151</v>
      </c>
      <c r="V320" s="7">
        <v>5</v>
      </c>
      <c r="W320" s="7">
        <v>2</v>
      </c>
      <c r="X320" s="7">
        <v>2</v>
      </c>
      <c r="Y320" s="7">
        <v>3</v>
      </c>
      <c r="Z320" s="6"/>
      <c r="AA320" s="6" t="s">
        <v>752</v>
      </c>
      <c r="AB320" s="6"/>
      <c r="AC320" s="6"/>
      <c r="AD320" s="6" t="s">
        <v>1040</v>
      </c>
      <c r="AE320" s="6"/>
      <c r="AF320" s="6"/>
      <c r="AG320" s="6"/>
      <c r="AH320" s="8" t="s">
        <v>1041</v>
      </c>
    </row>
    <row r="321" spans="1:34" customFormat="1" ht="24">
      <c r="A321" s="5" t="s">
        <v>1042</v>
      </c>
      <c r="B321" s="6" t="s">
        <v>126</v>
      </c>
      <c r="C321" s="6" t="s">
        <v>126</v>
      </c>
      <c r="D321" s="6" t="s">
        <v>127</v>
      </c>
      <c r="E321" s="6"/>
      <c r="F321" s="7"/>
      <c r="G321" s="7"/>
      <c r="H321" s="7"/>
      <c r="I321" s="7"/>
      <c r="J321" s="7"/>
      <c r="K321" s="7"/>
      <c r="L321" s="7"/>
      <c r="M321" s="7"/>
      <c r="N321" s="7"/>
      <c r="O321" s="6"/>
      <c r="P321" s="6"/>
      <c r="Q321" s="6"/>
      <c r="R321" s="6"/>
      <c r="S321" s="6" t="s">
        <v>169</v>
      </c>
      <c r="T321" s="6" t="s">
        <v>135</v>
      </c>
      <c r="U321" s="6" t="s">
        <v>151</v>
      </c>
      <c r="V321" s="7">
        <v>5</v>
      </c>
      <c r="W321" s="7">
        <v>5</v>
      </c>
      <c r="X321" s="7">
        <v>5</v>
      </c>
      <c r="Y321" s="7">
        <v>5</v>
      </c>
      <c r="Z321" s="6"/>
      <c r="AA321" s="6" t="s">
        <v>752</v>
      </c>
      <c r="AB321" s="6"/>
      <c r="AC321" s="6"/>
      <c r="AD321" s="6" t="s">
        <v>1040</v>
      </c>
      <c r="AE321" s="6"/>
      <c r="AF321" s="6"/>
      <c r="AG321" s="6"/>
      <c r="AH321" s="8" t="s">
        <v>1041</v>
      </c>
    </row>
    <row r="322" spans="1:34" customFormat="1" ht="48">
      <c r="A322" s="5" t="s">
        <v>1043</v>
      </c>
      <c r="B322" s="6" t="s">
        <v>126</v>
      </c>
      <c r="C322" s="6" t="s">
        <v>126</v>
      </c>
      <c r="D322" s="6" t="s">
        <v>78</v>
      </c>
      <c r="E322" s="6" t="s">
        <v>66</v>
      </c>
      <c r="F322" s="7">
        <f>IF(E322="-",1,IF(G322&gt;0,1,0))</f>
        <v>1</v>
      </c>
      <c r="G322" s="7">
        <v>1</v>
      </c>
      <c r="H322" s="7"/>
      <c r="I322" s="7"/>
      <c r="J322" s="7"/>
      <c r="K322" s="7"/>
      <c r="L322" s="7"/>
      <c r="M322" s="7"/>
      <c r="N322" s="7"/>
      <c r="O322" s="6"/>
      <c r="P322" s="6"/>
      <c r="Q322" s="6"/>
      <c r="R322" s="6"/>
      <c r="S322" s="6" t="s">
        <v>169</v>
      </c>
      <c r="T322" s="6" t="s">
        <v>129</v>
      </c>
      <c r="U322" s="6" t="s">
        <v>151</v>
      </c>
      <c r="V322" s="7">
        <v>2</v>
      </c>
      <c r="W322" s="7">
        <v>1</v>
      </c>
      <c r="X322" s="7">
        <v>3</v>
      </c>
      <c r="Y322" s="7">
        <v>2</v>
      </c>
      <c r="Z322" s="6"/>
      <c r="AA322" s="6" t="s">
        <v>1044</v>
      </c>
      <c r="AB322" s="6"/>
      <c r="AC322" s="6"/>
      <c r="AD322" s="6" t="s">
        <v>1045</v>
      </c>
      <c r="AE322" s="6"/>
      <c r="AF322" s="6" t="s">
        <v>1046</v>
      </c>
      <c r="AG322" s="6"/>
      <c r="AH322" s="8" t="s">
        <v>409</v>
      </c>
    </row>
    <row r="323" spans="1:34" customFormat="1" ht="15">
      <c r="A323" s="5" t="s">
        <v>1047</v>
      </c>
      <c r="B323" s="6" t="s">
        <v>126</v>
      </c>
      <c r="C323" s="6" t="s">
        <v>126</v>
      </c>
      <c r="D323" s="6" t="s">
        <v>160</v>
      </c>
      <c r="E323" s="6" t="s">
        <v>73</v>
      </c>
      <c r="F323" s="7">
        <f>IF(E323="-",1,IF(G323&gt;0,1,0))</f>
        <v>1</v>
      </c>
      <c r="G323" s="7">
        <v>1</v>
      </c>
      <c r="H323" s="7"/>
      <c r="I323" s="7"/>
      <c r="J323" s="7"/>
      <c r="K323" s="7"/>
      <c r="L323" s="7"/>
      <c r="M323" s="7"/>
      <c r="N323" s="7"/>
      <c r="O323" s="6"/>
      <c r="P323" s="6"/>
      <c r="Q323" s="6"/>
      <c r="R323" s="6"/>
      <c r="S323" s="6" t="s">
        <v>128</v>
      </c>
      <c r="T323" s="6" t="s">
        <v>129</v>
      </c>
      <c r="U323" s="6" t="s">
        <v>151</v>
      </c>
      <c r="V323" s="7">
        <v>6</v>
      </c>
      <c r="W323" s="7">
        <v>3</v>
      </c>
      <c r="X323" s="7">
        <v>7</v>
      </c>
      <c r="Y323" s="7">
        <v>3</v>
      </c>
      <c r="Z323" s="6"/>
      <c r="AA323" s="6" t="s">
        <v>1048</v>
      </c>
      <c r="AB323" s="6"/>
      <c r="AC323" s="6"/>
      <c r="AD323" s="6" t="s">
        <v>1049</v>
      </c>
      <c r="AE323" s="6"/>
      <c r="AF323" s="6"/>
      <c r="AG323" s="6"/>
      <c r="AH323" s="8" t="s">
        <v>48</v>
      </c>
    </row>
    <row r="324" spans="1:34" customFormat="1" ht="15">
      <c r="A324" s="5" t="s">
        <v>1050</v>
      </c>
      <c r="B324" s="6" t="s">
        <v>126</v>
      </c>
      <c r="C324" s="6" t="s">
        <v>126</v>
      </c>
      <c r="D324" s="6" t="s">
        <v>160</v>
      </c>
      <c r="E324" s="6"/>
      <c r="F324" s="7"/>
      <c r="G324" s="7"/>
      <c r="H324" s="7"/>
      <c r="I324" s="7"/>
      <c r="J324" s="7"/>
      <c r="K324" s="7"/>
      <c r="L324" s="7"/>
      <c r="M324" s="7"/>
      <c r="N324" s="7"/>
      <c r="O324" s="6"/>
      <c r="P324" s="6"/>
      <c r="Q324" s="6"/>
      <c r="R324" s="6"/>
      <c r="S324" s="6" t="s">
        <v>128</v>
      </c>
      <c r="T324" s="6" t="s">
        <v>135</v>
      </c>
      <c r="U324" s="6" t="s">
        <v>151</v>
      </c>
      <c r="V324" s="7">
        <v>6</v>
      </c>
      <c r="W324" s="7">
        <v>5</v>
      </c>
      <c r="X324" s="7">
        <v>7</v>
      </c>
      <c r="Y324" s="7">
        <v>6</v>
      </c>
      <c r="Z324" s="6"/>
      <c r="AA324" s="6" t="s">
        <v>1048</v>
      </c>
      <c r="AB324" s="6"/>
      <c r="AC324" s="6"/>
      <c r="AD324" s="6" t="s">
        <v>1049</v>
      </c>
      <c r="AE324" s="6"/>
      <c r="AF324" s="6"/>
      <c r="AG324" s="6"/>
      <c r="AH324" s="8" t="s">
        <v>48</v>
      </c>
    </row>
    <row r="325" spans="1:34" customFormat="1" ht="48">
      <c r="A325" s="5" t="s">
        <v>1051</v>
      </c>
      <c r="B325" s="6" t="s">
        <v>42</v>
      </c>
      <c r="C325" s="6" t="s">
        <v>43</v>
      </c>
      <c r="D325" s="6" t="s">
        <v>127</v>
      </c>
      <c r="E325" s="6" t="s">
        <v>73</v>
      </c>
      <c r="F325" s="7">
        <f>IF(E325="-",1,IF(G325&gt;0,1,0))</f>
        <v>1</v>
      </c>
      <c r="G325" s="7">
        <v>1</v>
      </c>
      <c r="H325" s="7"/>
      <c r="I325" s="7"/>
      <c r="J325" s="7"/>
      <c r="K325" s="7"/>
      <c r="L325" s="7"/>
      <c r="M325" s="7"/>
      <c r="N325" s="7"/>
      <c r="O325" s="6"/>
      <c r="P325" s="6"/>
      <c r="Q325" s="6"/>
      <c r="R325" s="6"/>
      <c r="S325" s="6"/>
      <c r="T325" s="6"/>
      <c r="U325" s="6"/>
      <c r="V325" s="7"/>
      <c r="W325" s="7"/>
      <c r="X325" s="7"/>
      <c r="Y325" s="7"/>
      <c r="Z325" s="6" t="s">
        <v>194</v>
      </c>
      <c r="AA325" s="6" t="s">
        <v>415</v>
      </c>
      <c r="AB325" s="6"/>
      <c r="AC325" s="6" t="s">
        <v>145</v>
      </c>
      <c r="AD325" s="6" t="s">
        <v>1052</v>
      </c>
      <c r="AE325" s="6"/>
      <c r="AF325" s="6"/>
      <c r="AG325" s="6"/>
      <c r="AH325" s="8" t="s">
        <v>120</v>
      </c>
    </row>
    <row r="326" spans="1:34" customFormat="1" ht="24">
      <c r="A326" s="9" t="s">
        <v>1053</v>
      </c>
      <c r="B326" s="10" t="s">
        <v>42</v>
      </c>
      <c r="C326" s="10" t="s">
        <v>91</v>
      </c>
      <c r="D326" s="10" t="s">
        <v>127</v>
      </c>
      <c r="E326" s="10" t="s">
        <v>73</v>
      </c>
      <c r="F326" s="7">
        <f>IF(E326="-",1,IF(G326&gt;0,1,0))</f>
        <v>0</v>
      </c>
      <c r="G326" s="7">
        <v>0</v>
      </c>
      <c r="H326" s="7"/>
      <c r="I326" s="7">
        <v>6</v>
      </c>
      <c r="J326" s="7"/>
      <c r="K326" s="7"/>
      <c r="L326" s="7"/>
      <c r="M326" s="7"/>
      <c r="N326" s="7"/>
      <c r="O326" s="10"/>
      <c r="P326" s="10"/>
      <c r="Q326" s="10"/>
      <c r="R326" s="10"/>
      <c r="S326" s="10"/>
      <c r="T326" s="10"/>
      <c r="U326" s="10"/>
      <c r="V326" s="7"/>
      <c r="W326" s="7"/>
      <c r="X326" s="7"/>
      <c r="Y326" s="7"/>
      <c r="Z326" s="10" t="s">
        <v>194</v>
      </c>
      <c r="AA326" s="10"/>
      <c r="AB326" s="10"/>
      <c r="AC326" s="12" t="s">
        <v>46</v>
      </c>
      <c r="AD326" s="10" t="s">
        <v>1054</v>
      </c>
      <c r="AE326" s="10"/>
      <c r="AF326" s="10"/>
      <c r="AG326" s="10"/>
      <c r="AH326" s="11" t="s">
        <v>113</v>
      </c>
    </row>
    <row r="327" spans="1:34" customFormat="1" ht="48">
      <c r="A327" s="5" t="s">
        <v>1055</v>
      </c>
      <c r="B327" s="6" t="s">
        <v>42</v>
      </c>
      <c r="C327" s="6" t="s">
        <v>96</v>
      </c>
      <c r="D327" s="6" t="s">
        <v>160</v>
      </c>
      <c r="E327" s="6" t="s">
        <v>66</v>
      </c>
      <c r="F327" s="7">
        <f>IF(E327="-",1,IF(G327&gt;0,1,0))</f>
        <v>1</v>
      </c>
      <c r="G327" s="7">
        <v>4</v>
      </c>
      <c r="H327" s="7"/>
      <c r="I327" s="7"/>
      <c r="J327" s="7"/>
      <c r="K327" s="7"/>
      <c r="L327" s="7"/>
      <c r="M327" s="7"/>
      <c r="N327" s="7"/>
      <c r="O327" s="6"/>
      <c r="P327" s="6"/>
      <c r="Q327" s="6"/>
      <c r="R327" s="6"/>
      <c r="S327" s="6"/>
      <c r="T327" s="6"/>
      <c r="U327" s="6"/>
      <c r="V327" s="7">
        <v>7</v>
      </c>
      <c r="W327" s="7">
        <v>7</v>
      </c>
      <c r="X327" s="7">
        <v>5</v>
      </c>
      <c r="Y327" s="7">
        <v>5</v>
      </c>
      <c r="Z327" s="6"/>
      <c r="AA327" s="6" t="s">
        <v>206</v>
      </c>
      <c r="AB327" s="6"/>
      <c r="AC327" s="6"/>
      <c r="AD327" s="6" t="s">
        <v>1056</v>
      </c>
      <c r="AE327" s="6"/>
      <c r="AF327" s="6" t="s">
        <v>1057</v>
      </c>
      <c r="AG327" s="6"/>
      <c r="AH327" s="8" t="s">
        <v>293</v>
      </c>
    </row>
    <row r="328" spans="1:34" customFormat="1" ht="48">
      <c r="A328" s="5" t="s">
        <v>1058</v>
      </c>
      <c r="B328" s="6" t="s">
        <v>42</v>
      </c>
      <c r="C328" s="6" t="s">
        <v>96</v>
      </c>
      <c r="D328" s="6" t="s">
        <v>193</v>
      </c>
      <c r="E328" s="6" t="s">
        <v>36</v>
      </c>
      <c r="F328" s="7">
        <f>IF(E328="-",1,IF(G328&gt;0,1,0))</f>
        <v>1</v>
      </c>
      <c r="G328" s="7">
        <v>0</v>
      </c>
      <c r="H328" s="7"/>
      <c r="I328" s="7"/>
      <c r="J328" s="7"/>
      <c r="K328" s="7"/>
      <c r="L328" s="7"/>
      <c r="M328" s="7"/>
      <c r="N328" s="7"/>
      <c r="O328" s="6"/>
      <c r="P328" s="6"/>
      <c r="Q328" s="6"/>
      <c r="R328" s="6"/>
      <c r="S328" s="6"/>
      <c r="T328" s="6"/>
      <c r="U328" s="6"/>
      <c r="V328" s="7">
        <v>4</v>
      </c>
      <c r="W328" s="7">
        <v>5</v>
      </c>
      <c r="X328" s="7">
        <v>6</v>
      </c>
      <c r="Y328" s="7">
        <v>4</v>
      </c>
      <c r="Z328" s="6"/>
      <c r="AA328" s="6" t="s">
        <v>1059</v>
      </c>
      <c r="AB328" s="6"/>
      <c r="AC328" s="6"/>
      <c r="AD328" s="6" t="s">
        <v>1060</v>
      </c>
      <c r="AE328" s="6"/>
      <c r="AF328" s="6"/>
      <c r="AG328" s="6"/>
      <c r="AH328" s="8" t="s">
        <v>1061</v>
      </c>
    </row>
    <row r="329" spans="1:34" customFormat="1" ht="36">
      <c r="A329" s="5" t="s">
        <v>1062</v>
      </c>
      <c r="B329" s="6" t="s">
        <v>126</v>
      </c>
      <c r="C329" s="6" t="s">
        <v>126</v>
      </c>
      <c r="D329" s="6" t="s">
        <v>44</v>
      </c>
      <c r="E329" s="6" t="s">
        <v>66</v>
      </c>
      <c r="F329" s="7">
        <f>IF(E329="-",1,IF(G329&gt;0,1,0))</f>
        <v>0</v>
      </c>
      <c r="G329" s="7">
        <v>0</v>
      </c>
      <c r="H329" s="7"/>
      <c r="I329" s="7"/>
      <c r="J329" s="7"/>
      <c r="K329" s="7"/>
      <c r="L329" s="7"/>
      <c r="M329" s="7"/>
      <c r="N329" s="7"/>
      <c r="O329" s="6"/>
      <c r="P329" s="6"/>
      <c r="Q329" s="6"/>
      <c r="R329" s="6"/>
      <c r="S329" s="6" t="s">
        <v>128</v>
      </c>
      <c r="T329" s="6" t="s">
        <v>175</v>
      </c>
      <c r="U329" s="6" t="s">
        <v>130</v>
      </c>
      <c r="V329" s="7">
        <v>3</v>
      </c>
      <c r="W329" s="7">
        <v>1</v>
      </c>
      <c r="X329" s="7">
        <v>4</v>
      </c>
      <c r="Y329" s="7">
        <v>2</v>
      </c>
      <c r="Z329" s="6"/>
      <c r="AA329" s="6" t="s">
        <v>1063</v>
      </c>
      <c r="AB329" s="6"/>
      <c r="AC329" s="6"/>
      <c r="AD329" s="6" t="s">
        <v>1064</v>
      </c>
      <c r="AE329" s="6"/>
      <c r="AF329" s="6" t="s">
        <v>1065</v>
      </c>
      <c r="AG329" s="6"/>
      <c r="AH329" s="8" t="s">
        <v>56</v>
      </c>
    </row>
    <row r="330" spans="1:34" customFormat="1" ht="36">
      <c r="A330" s="5" t="s">
        <v>1066</v>
      </c>
      <c r="B330" s="6" t="s">
        <v>126</v>
      </c>
      <c r="C330" s="6" t="s">
        <v>126</v>
      </c>
      <c r="D330" s="6" t="s">
        <v>44</v>
      </c>
      <c r="E330" s="6"/>
      <c r="F330" s="7"/>
      <c r="G330" s="7"/>
      <c r="H330" s="7"/>
      <c r="I330" s="7"/>
      <c r="J330" s="7"/>
      <c r="K330" s="7"/>
      <c r="L330" s="7"/>
      <c r="M330" s="7"/>
      <c r="N330" s="7"/>
      <c r="O330" s="6"/>
      <c r="P330" s="6"/>
      <c r="Q330" s="6"/>
      <c r="R330" s="6"/>
      <c r="S330" s="6" t="s">
        <v>128</v>
      </c>
      <c r="T330" s="6" t="s">
        <v>135</v>
      </c>
      <c r="U330" s="6" t="s">
        <v>130</v>
      </c>
      <c r="V330" s="7">
        <v>3</v>
      </c>
      <c r="W330" s="7">
        <v>2</v>
      </c>
      <c r="X330" s="7">
        <v>4</v>
      </c>
      <c r="Y330" s="7">
        <v>3</v>
      </c>
      <c r="Z330" s="6"/>
      <c r="AA330" s="6" t="s">
        <v>1063</v>
      </c>
      <c r="AB330" s="6"/>
      <c r="AC330" s="6"/>
      <c r="AD330" s="6" t="s">
        <v>1064</v>
      </c>
      <c r="AE330" s="6"/>
      <c r="AF330" s="6" t="s">
        <v>1065</v>
      </c>
      <c r="AG330" s="6"/>
      <c r="AH330" s="8" t="s">
        <v>56</v>
      </c>
    </row>
    <row r="331" spans="1:34" customFormat="1" ht="24">
      <c r="A331" s="9" t="s">
        <v>1067</v>
      </c>
      <c r="B331" s="10" t="s">
        <v>42</v>
      </c>
      <c r="C331" s="10" t="s">
        <v>91</v>
      </c>
      <c r="D331" s="10" t="s">
        <v>209</v>
      </c>
      <c r="E331" s="10" t="s">
        <v>36</v>
      </c>
      <c r="F331" s="7">
        <f>IF(E331="-",1,IF(G331&gt;0,1,0))</f>
        <v>1</v>
      </c>
      <c r="G331" s="7">
        <v>0</v>
      </c>
      <c r="H331" s="7"/>
      <c r="I331" s="7">
        <v>4</v>
      </c>
      <c r="J331" s="7"/>
      <c r="K331" s="7"/>
      <c r="L331" s="7"/>
      <c r="M331" s="7"/>
      <c r="N331" s="7"/>
      <c r="O331" s="10"/>
      <c r="P331" s="10"/>
      <c r="Q331" s="10"/>
      <c r="R331" s="10"/>
      <c r="S331" s="10"/>
      <c r="T331" s="10"/>
      <c r="U331" s="10"/>
      <c r="V331" s="7"/>
      <c r="W331" s="7"/>
      <c r="X331" s="7"/>
      <c r="Y331" s="7"/>
      <c r="Z331" s="10" t="s">
        <v>1068</v>
      </c>
      <c r="AA331" s="10"/>
      <c r="AB331" s="10"/>
      <c r="AC331" s="12" t="s">
        <v>876</v>
      </c>
      <c r="AD331" s="10" t="s">
        <v>1069</v>
      </c>
      <c r="AE331" s="10" t="s">
        <v>1070</v>
      </c>
      <c r="AF331" s="10"/>
      <c r="AG331" s="10"/>
      <c r="AH331" s="11" t="s">
        <v>1071</v>
      </c>
    </row>
    <row r="332" spans="1:34" customFormat="1" ht="48">
      <c r="A332" s="5" t="s">
        <v>1072</v>
      </c>
      <c r="B332" s="6" t="s">
        <v>42</v>
      </c>
      <c r="C332" s="6" t="s">
        <v>50</v>
      </c>
      <c r="D332" s="6" t="s">
        <v>160</v>
      </c>
      <c r="E332" s="6" t="s">
        <v>45</v>
      </c>
      <c r="F332" s="7">
        <f>IF(E332="-",1,IF(G332&gt;0,1,0))</f>
        <v>1</v>
      </c>
      <c r="G332" s="7">
        <v>4</v>
      </c>
      <c r="H332" s="7"/>
      <c r="I332" s="7"/>
      <c r="J332" s="7"/>
      <c r="K332" s="7"/>
      <c r="L332" s="7"/>
      <c r="M332" s="7"/>
      <c r="N332" s="7"/>
      <c r="O332" s="6"/>
      <c r="P332" s="6"/>
      <c r="Q332" s="6"/>
      <c r="R332" s="6"/>
      <c r="S332" s="6"/>
      <c r="T332" s="6"/>
      <c r="U332" s="6"/>
      <c r="V332" s="7">
        <v>8</v>
      </c>
      <c r="W332" s="7">
        <v>4</v>
      </c>
      <c r="X332" s="7">
        <v>10</v>
      </c>
      <c r="Y332" s="7">
        <v>3</v>
      </c>
      <c r="Z332" s="6" t="s">
        <v>1073</v>
      </c>
      <c r="AA332" s="6" t="s">
        <v>1074</v>
      </c>
      <c r="AB332" s="6"/>
      <c r="AC332" s="6"/>
      <c r="AD332" s="6" t="s">
        <v>1075</v>
      </c>
      <c r="AE332" s="6"/>
      <c r="AF332" s="6"/>
      <c r="AG332" s="6"/>
      <c r="AH332" s="8" t="s">
        <v>183</v>
      </c>
    </row>
    <row r="333" spans="1:34" customFormat="1" ht="36">
      <c r="A333" s="5" t="s">
        <v>1076</v>
      </c>
      <c r="B333" s="6" t="s">
        <v>42</v>
      </c>
      <c r="C333" s="6" t="s">
        <v>50</v>
      </c>
      <c r="D333" s="6" t="s">
        <v>44</v>
      </c>
      <c r="E333" s="6" t="s">
        <v>73</v>
      </c>
      <c r="F333" s="7">
        <f>IF(E333="-",1,IF(G333&gt;0,1,0))</f>
        <v>0</v>
      </c>
      <c r="G333" s="7">
        <v>0</v>
      </c>
      <c r="H333" s="7"/>
      <c r="I333" s="7"/>
      <c r="J333" s="7"/>
      <c r="K333" s="7"/>
      <c r="L333" s="7"/>
      <c r="M333" s="7"/>
      <c r="N333" s="7"/>
      <c r="O333" s="6"/>
      <c r="P333" s="6"/>
      <c r="Q333" s="6"/>
      <c r="R333" s="6"/>
      <c r="S333" s="6"/>
      <c r="T333" s="6"/>
      <c r="U333" s="6"/>
      <c r="V333" s="7">
        <v>6</v>
      </c>
      <c r="W333" s="7">
        <v>4</v>
      </c>
      <c r="X333" s="7">
        <v>5</v>
      </c>
      <c r="Y333" s="7">
        <v>4</v>
      </c>
      <c r="Z333" s="6" t="s">
        <v>139</v>
      </c>
      <c r="AA333" s="6" t="s">
        <v>1077</v>
      </c>
      <c r="AB333" s="6" t="s">
        <v>54</v>
      </c>
      <c r="AC333" s="6"/>
      <c r="AD333" s="6" t="s">
        <v>1078</v>
      </c>
      <c r="AE333" s="6"/>
      <c r="AF333" s="6"/>
      <c r="AG333" s="6"/>
      <c r="AH333" s="8" t="s">
        <v>124</v>
      </c>
    </row>
    <row r="334" spans="1:34" customFormat="1" ht="24">
      <c r="A334" s="5" t="s">
        <v>1079</v>
      </c>
      <c r="B334" s="6" t="s">
        <v>42</v>
      </c>
      <c r="C334" s="6" t="s">
        <v>43</v>
      </c>
      <c r="D334" s="6" t="s">
        <v>51</v>
      </c>
      <c r="E334" s="6" t="s">
        <v>45</v>
      </c>
      <c r="F334" s="7">
        <f>IF(E334="-",1,IF(G334&gt;0,1,0))</f>
        <v>1</v>
      </c>
      <c r="G334" s="7">
        <v>1</v>
      </c>
      <c r="H334" s="7"/>
      <c r="I334" s="7"/>
      <c r="J334" s="7"/>
      <c r="K334" s="7"/>
      <c r="L334" s="7"/>
      <c r="M334" s="7"/>
      <c r="N334" s="7"/>
      <c r="O334" s="6"/>
      <c r="P334" s="6"/>
      <c r="Q334" s="6"/>
      <c r="R334" s="6"/>
      <c r="S334" s="6"/>
      <c r="T334" s="6"/>
      <c r="U334" s="6"/>
      <c r="V334" s="7"/>
      <c r="W334" s="7"/>
      <c r="X334" s="7"/>
      <c r="Y334" s="7"/>
      <c r="Z334" s="6"/>
      <c r="AA334" s="6" t="s">
        <v>122</v>
      </c>
      <c r="AB334" s="6"/>
      <c r="AC334" s="6" t="s">
        <v>145</v>
      </c>
      <c r="AD334" s="6" t="s">
        <v>1080</v>
      </c>
      <c r="AE334" s="6"/>
      <c r="AF334" s="6"/>
      <c r="AG334" s="6"/>
      <c r="AH334" s="8" t="s">
        <v>1081</v>
      </c>
    </row>
    <row r="335" spans="1:34" customFormat="1" ht="36">
      <c r="A335" s="5" t="s">
        <v>1082</v>
      </c>
      <c r="B335" s="6" t="s">
        <v>42</v>
      </c>
      <c r="C335" s="6" t="s">
        <v>96</v>
      </c>
      <c r="D335" s="6" t="s">
        <v>44</v>
      </c>
      <c r="E335" s="6" t="s">
        <v>66</v>
      </c>
      <c r="F335" s="7">
        <f>IF(E335="-",1,IF(G335&gt;0,1,0))</f>
        <v>0</v>
      </c>
      <c r="G335" s="7">
        <v>0</v>
      </c>
      <c r="H335" s="7"/>
      <c r="I335" s="7"/>
      <c r="J335" s="7"/>
      <c r="K335" s="7"/>
      <c r="L335" s="7"/>
      <c r="M335" s="7"/>
      <c r="N335" s="7"/>
      <c r="O335" s="6"/>
      <c r="P335" s="6"/>
      <c r="Q335" s="6"/>
      <c r="R335" s="6"/>
      <c r="S335" s="6"/>
      <c r="T335" s="6"/>
      <c r="U335" s="6"/>
      <c r="V335" s="7">
        <v>4</v>
      </c>
      <c r="W335" s="7">
        <v>3</v>
      </c>
      <c r="X335" s="7">
        <v>0</v>
      </c>
      <c r="Y335" s="7">
        <v>3</v>
      </c>
      <c r="Z335" s="6"/>
      <c r="AA335" s="6" t="s">
        <v>79</v>
      </c>
      <c r="AB335" s="6"/>
      <c r="AC335" s="6"/>
      <c r="AD335" s="6" t="s">
        <v>1083</v>
      </c>
      <c r="AE335" s="6"/>
      <c r="AF335" s="6"/>
      <c r="AG335" s="6"/>
      <c r="AH335" s="8" t="s">
        <v>479</v>
      </c>
    </row>
    <row r="336" spans="1:34" customFormat="1" ht="15">
      <c r="A336" s="5" t="s">
        <v>1084</v>
      </c>
      <c r="B336" s="6" t="s">
        <v>33</v>
      </c>
      <c r="C336" s="6" t="s">
        <v>34</v>
      </c>
      <c r="D336" s="6" t="s">
        <v>51</v>
      </c>
      <c r="E336" s="6" t="s">
        <v>73</v>
      </c>
      <c r="F336" s="7">
        <f>IF(E336="-",1,IF(G336&gt;0,1,0))</f>
        <v>1</v>
      </c>
      <c r="G336" s="7">
        <v>4</v>
      </c>
      <c r="H336" s="7">
        <v>5</v>
      </c>
      <c r="I336" s="7" t="s">
        <v>36</v>
      </c>
      <c r="J336" s="7">
        <v>4</v>
      </c>
      <c r="K336" s="7"/>
      <c r="L336" s="7"/>
      <c r="M336" s="7"/>
      <c r="N336" s="7"/>
      <c r="O336" s="6"/>
      <c r="P336" s="6"/>
      <c r="Q336" s="6"/>
      <c r="R336" s="6"/>
      <c r="S336" s="6"/>
      <c r="T336" s="6"/>
      <c r="U336" s="6"/>
      <c r="V336" s="7"/>
      <c r="W336" s="7"/>
      <c r="X336" s="7"/>
      <c r="Y336" s="7"/>
      <c r="Z336" s="6"/>
      <c r="AA336" s="6"/>
      <c r="AB336" s="6"/>
      <c r="AC336" s="6"/>
      <c r="AD336" s="6" t="s">
        <v>1085</v>
      </c>
      <c r="AE336" s="6"/>
      <c r="AF336" s="6"/>
      <c r="AG336" s="6"/>
      <c r="AH336" s="8" t="s">
        <v>471</v>
      </c>
    </row>
    <row r="337" spans="1:34" customFormat="1" ht="24">
      <c r="A337" s="5" t="s">
        <v>1086</v>
      </c>
      <c r="B337" s="6" t="s">
        <v>126</v>
      </c>
      <c r="C337" s="6" t="s">
        <v>126</v>
      </c>
      <c r="D337" s="6" t="s">
        <v>262</v>
      </c>
      <c r="E337" s="6" t="s">
        <v>36</v>
      </c>
      <c r="F337" s="7">
        <f>IF(E337="-",1,IF(G337&gt;0,1,0))</f>
        <v>1</v>
      </c>
      <c r="G337" s="7">
        <v>0</v>
      </c>
      <c r="H337" s="7"/>
      <c r="I337" s="7"/>
      <c r="J337" s="7"/>
      <c r="K337" s="7"/>
      <c r="L337" s="7"/>
      <c r="M337" s="7"/>
      <c r="N337" s="7"/>
      <c r="O337" s="6"/>
      <c r="P337" s="6"/>
      <c r="Q337" s="6"/>
      <c r="R337" s="6"/>
      <c r="S337" s="6" t="s">
        <v>128</v>
      </c>
      <c r="T337" s="6" t="s">
        <v>129</v>
      </c>
      <c r="U337" s="6" t="s">
        <v>151</v>
      </c>
      <c r="V337" s="7">
        <v>8</v>
      </c>
      <c r="W337" s="7">
        <v>2</v>
      </c>
      <c r="X337" s="7">
        <v>7</v>
      </c>
      <c r="Y337" s="7">
        <v>3</v>
      </c>
      <c r="Z337" s="6"/>
      <c r="AA337" s="6" t="s">
        <v>1087</v>
      </c>
      <c r="AB337" s="6"/>
      <c r="AC337" s="6"/>
      <c r="AD337" s="6" t="s">
        <v>1088</v>
      </c>
      <c r="AE337" s="6"/>
      <c r="AF337" s="6"/>
      <c r="AG337" s="6"/>
      <c r="AH337" s="8" t="s">
        <v>523</v>
      </c>
    </row>
    <row r="338" spans="1:34" customFormat="1" ht="24">
      <c r="A338" s="5" t="s">
        <v>1089</v>
      </c>
      <c r="B338" s="6" t="s">
        <v>126</v>
      </c>
      <c r="C338" s="6" t="s">
        <v>126</v>
      </c>
      <c r="D338" s="6" t="s">
        <v>262</v>
      </c>
      <c r="E338" s="6"/>
      <c r="F338" s="7"/>
      <c r="G338" s="7"/>
      <c r="H338" s="7"/>
      <c r="I338" s="7"/>
      <c r="J338" s="7"/>
      <c r="K338" s="7"/>
      <c r="L338" s="7"/>
      <c r="M338" s="7"/>
      <c r="N338" s="7"/>
      <c r="O338" s="6"/>
      <c r="P338" s="6"/>
      <c r="Q338" s="6"/>
      <c r="R338" s="6"/>
      <c r="S338" s="6" t="s">
        <v>128</v>
      </c>
      <c r="T338" s="6" t="s">
        <v>135</v>
      </c>
      <c r="U338" s="6" t="s">
        <v>151</v>
      </c>
      <c r="V338" s="7">
        <v>8</v>
      </c>
      <c r="W338" s="7">
        <v>7</v>
      </c>
      <c r="X338" s="7">
        <v>7</v>
      </c>
      <c r="Y338" s="7">
        <v>8</v>
      </c>
      <c r="Z338" s="6"/>
      <c r="AA338" s="6" t="s">
        <v>1087</v>
      </c>
      <c r="AB338" s="6"/>
      <c r="AC338" s="6"/>
      <c r="AD338" s="6" t="s">
        <v>1088</v>
      </c>
      <c r="AE338" s="6"/>
      <c r="AF338" s="6"/>
      <c r="AG338" s="6"/>
      <c r="AH338" s="8" t="s">
        <v>523</v>
      </c>
    </row>
    <row r="339" spans="1:34" customFormat="1" ht="15">
      <c r="A339" s="5" t="s">
        <v>1090</v>
      </c>
      <c r="B339" s="6" t="s">
        <v>33</v>
      </c>
      <c r="C339" s="6" t="s">
        <v>34</v>
      </c>
      <c r="D339" s="6" t="s">
        <v>78</v>
      </c>
      <c r="E339" s="6" t="s">
        <v>66</v>
      </c>
      <c r="F339" s="7">
        <f>IF(E339="-",1,IF(G339&gt;0,1,0))</f>
        <v>1</v>
      </c>
      <c r="G339" s="7">
        <v>4</v>
      </c>
      <c r="H339" s="7">
        <v>2</v>
      </c>
      <c r="I339" s="7" t="s">
        <v>36</v>
      </c>
      <c r="J339" s="7">
        <v>1</v>
      </c>
      <c r="K339" s="7"/>
      <c r="L339" s="7"/>
      <c r="M339" s="7"/>
      <c r="N339" s="7"/>
      <c r="O339" s="6"/>
      <c r="P339" s="6"/>
      <c r="Q339" s="6"/>
      <c r="R339" s="6"/>
      <c r="S339" s="6"/>
      <c r="T339" s="6"/>
      <c r="U339" s="6"/>
      <c r="V339" s="7"/>
      <c r="W339" s="7"/>
      <c r="X339" s="7"/>
      <c r="Y339" s="7"/>
      <c r="Z339" s="6"/>
      <c r="AA339" s="6" t="s">
        <v>211</v>
      </c>
      <c r="AB339" s="6"/>
      <c r="AC339" s="6"/>
      <c r="AD339" s="6" t="s">
        <v>1091</v>
      </c>
      <c r="AE339" s="6"/>
      <c r="AF339" s="6"/>
      <c r="AG339" s="6"/>
      <c r="AH339" s="8" t="s">
        <v>409</v>
      </c>
    </row>
    <row r="340" spans="1:34" customFormat="1" ht="24">
      <c r="A340" s="5" t="s">
        <v>1092</v>
      </c>
      <c r="B340" s="6" t="s">
        <v>126</v>
      </c>
      <c r="C340" s="6" t="s">
        <v>126</v>
      </c>
      <c r="D340" s="6" t="s">
        <v>51</v>
      </c>
      <c r="E340" s="6" t="s">
        <v>66</v>
      </c>
      <c r="F340" s="7">
        <f>IF(E340="-",1,IF(G340&gt;0,1,0))</f>
        <v>1</v>
      </c>
      <c r="G340" s="7">
        <v>1</v>
      </c>
      <c r="H340" s="7"/>
      <c r="I340" s="7"/>
      <c r="J340" s="7"/>
      <c r="K340" s="7"/>
      <c r="L340" s="7"/>
      <c r="M340" s="7"/>
      <c r="N340" s="7"/>
      <c r="O340" s="6"/>
      <c r="P340" s="6"/>
      <c r="Q340" s="6"/>
      <c r="R340" s="6"/>
      <c r="S340" s="6" t="s">
        <v>128</v>
      </c>
      <c r="T340" s="6" t="s">
        <v>175</v>
      </c>
      <c r="U340" s="6" t="s">
        <v>130</v>
      </c>
      <c r="V340" s="7">
        <v>2</v>
      </c>
      <c r="W340" s="7">
        <v>1</v>
      </c>
      <c r="X340" s="7">
        <v>2</v>
      </c>
      <c r="Y340" s="7">
        <v>1</v>
      </c>
      <c r="Z340" s="6"/>
      <c r="AA340" s="6" t="s">
        <v>893</v>
      </c>
      <c r="AB340" s="6"/>
      <c r="AC340" s="6"/>
      <c r="AD340" s="6" t="s">
        <v>1093</v>
      </c>
      <c r="AE340" s="6"/>
      <c r="AF340" s="6"/>
      <c r="AG340" s="6"/>
      <c r="AH340" s="8" t="s">
        <v>577</v>
      </c>
    </row>
    <row r="341" spans="1:34" customFormat="1" ht="24">
      <c r="A341" s="5" t="s">
        <v>1094</v>
      </c>
      <c r="B341" s="6" t="s">
        <v>126</v>
      </c>
      <c r="C341" s="6" t="s">
        <v>126</v>
      </c>
      <c r="D341" s="6" t="s">
        <v>51</v>
      </c>
      <c r="E341" s="6"/>
      <c r="F341" s="7"/>
      <c r="G341" s="7"/>
      <c r="H341" s="7"/>
      <c r="I341" s="7"/>
      <c r="J341" s="7"/>
      <c r="K341" s="7"/>
      <c r="L341" s="7"/>
      <c r="M341" s="7"/>
      <c r="N341" s="7"/>
      <c r="O341" s="6"/>
      <c r="P341" s="6"/>
      <c r="Q341" s="6"/>
      <c r="R341" s="6"/>
      <c r="S341" s="6" t="s">
        <v>128</v>
      </c>
      <c r="T341" s="6" t="s">
        <v>135</v>
      </c>
      <c r="U341" s="6" t="s">
        <v>130</v>
      </c>
      <c r="V341" s="7">
        <v>2</v>
      </c>
      <c r="W341" s="7">
        <v>3</v>
      </c>
      <c r="X341" s="7">
        <v>2</v>
      </c>
      <c r="Y341" s="7">
        <v>3</v>
      </c>
      <c r="Z341" s="6"/>
      <c r="AA341" s="6" t="s">
        <v>893</v>
      </c>
      <c r="AB341" s="6"/>
      <c r="AC341" s="6"/>
      <c r="AD341" s="6" t="s">
        <v>1093</v>
      </c>
      <c r="AE341" s="6"/>
      <c r="AF341" s="6"/>
      <c r="AG341" s="6"/>
      <c r="AH341" s="8" t="s">
        <v>577</v>
      </c>
    </row>
    <row r="342" spans="1:34" customFormat="1" ht="24">
      <c r="A342" s="5" t="s">
        <v>611</v>
      </c>
      <c r="B342" s="6" t="s">
        <v>42</v>
      </c>
      <c r="C342" s="6" t="s">
        <v>43</v>
      </c>
      <c r="D342" s="6" t="s">
        <v>78</v>
      </c>
      <c r="E342" s="6" t="s">
        <v>73</v>
      </c>
      <c r="F342" s="7">
        <f>IF(E342="-",1,IF(G342&gt;0,1,0))</f>
        <v>1</v>
      </c>
      <c r="G342" s="7">
        <v>3</v>
      </c>
      <c r="H342" s="7"/>
      <c r="I342" s="7"/>
      <c r="J342" s="7"/>
      <c r="K342" s="7"/>
      <c r="L342" s="7"/>
      <c r="M342" s="7"/>
      <c r="N342" s="7"/>
      <c r="O342" s="6"/>
      <c r="P342" s="6"/>
      <c r="Q342" s="6"/>
      <c r="R342" s="6"/>
      <c r="S342" s="6"/>
      <c r="T342" s="6"/>
      <c r="U342" s="6"/>
      <c r="V342" s="7"/>
      <c r="W342" s="7"/>
      <c r="X342" s="7"/>
      <c r="Y342" s="7"/>
      <c r="Z342" s="6" t="s">
        <v>60</v>
      </c>
      <c r="AA342" s="6" t="s">
        <v>415</v>
      </c>
      <c r="AB342" s="6"/>
      <c r="AC342" s="6" t="s">
        <v>145</v>
      </c>
      <c r="AD342" s="6" t="s">
        <v>1095</v>
      </c>
      <c r="AE342" s="6"/>
      <c r="AF342" s="6"/>
      <c r="AG342" s="6"/>
      <c r="AH342" s="8" t="s">
        <v>487</v>
      </c>
    </row>
    <row r="343" spans="1:34" customFormat="1" ht="60">
      <c r="A343" s="9" t="s">
        <v>1096</v>
      </c>
      <c r="B343" s="10" t="s">
        <v>42</v>
      </c>
      <c r="C343" s="10" t="s">
        <v>91</v>
      </c>
      <c r="D343" s="10" t="s">
        <v>127</v>
      </c>
      <c r="E343" s="10" t="s">
        <v>73</v>
      </c>
      <c r="F343" s="7">
        <f>IF(E343="-",1,IF(G343&gt;0,1,0))</f>
        <v>0</v>
      </c>
      <c r="G343" s="7">
        <v>0</v>
      </c>
      <c r="H343" s="7"/>
      <c r="I343" s="7">
        <v>5</v>
      </c>
      <c r="J343" s="7"/>
      <c r="K343" s="7"/>
      <c r="L343" s="7"/>
      <c r="M343" s="7"/>
      <c r="N343" s="7"/>
      <c r="O343" s="10"/>
      <c r="P343" s="10"/>
      <c r="Q343" s="10"/>
      <c r="R343" s="10"/>
      <c r="S343" s="10"/>
      <c r="T343" s="10"/>
      <c r="U343" s="10"/>
      <c r="V343" s="7"/>
      <c r="W343" s="7"/>
      <c r="X343" s="7"/>
      <c r="Y343" s="7"/>
      <c r="Z343" s="10" t="s">
        <v>1097</v>
      </c>
      <c r="AA343" s="10"/>
      <c r="AB343" s="10"/>
      <c r="AC343" s="12" t="s">
        <v>46</v>
      </c>
      <c r="AD343" s="10" t="s">
        <v>1098</v>
      </c>
      <c r="AE343" s="10"/>
      <c r="AF343" s="10"/>
      <c r="AG343" s="10"/>
      <c r="AH343" s="11" t="s">
        <v>75</v>
      </c>
    </row>
    <row r="344" spans="1:34" customFormat="1" ht="15">
      <c r="A344" s="5" t="s">
        <v>1099</v>
      </c>
      <c r="B344" s="6" t="s">
        <v>126</v>
      </c>
      <c r="C344" s="6" t="s">
        <v>126</v>
      </c>
      <c r="D344" s="6" t="s">
        <v>51</v>
      </c>
      <c r="E344" s="6" t="s">
        <v>66</v>
      </c>
      <c r="F344" s="7">
        <f>IF(E344="-",1,IF(G344&gt;0,1,0))</f>
        <v>1</v>
      </c>
      <c r="G344" s="7">
        <v>1</v>
      </c>
      <c r="H344" s="7"/>
      <c r="I344" s="7"/>
      <c r="J344" s="7"/>
      <c r="K344" s="7"/>
      <c r="L344" s="7"/>
      <c r="M344" s="7"/>
      <c r="N344" s="7"/>
      <c r="O344" s="6"/>
      <c r="P344" s="6"/>
      <c r="Q344" s="6"/>
      <c r="R344" s="6"/>
      <c r="S344" s="6" t="s">
        <v>128</v>
      </c>
      <c r="T344" s="6" t="s">
        <v>129</v>
      </c>
      <c r="U344" s="6" t="s">
        <v>151</v>
      </c>
      <c r="V344" s="7">
        <v>3</v>
      </c>
      <c r="W344" s="7">
        <v>1</v>
      </c>
      <c r="X344" s="7">
        <v>5</v>
      </c>
      <c r="Y344" s="7">
        <v>1</v>
      </c>
      <c r="Z344" s="6"/>
      <c r="AA344" s="6" t="s">
        <v>1100</v>
      </c>
      <c r="AB344" s="6"/>
      <c r="AC344" s="6"/>
      <c r="AD344" s="6" t="s">
        <v>1101</v>
      </c>
      <c r="AE344" s="6"/>
      <c r="AF344" s="6"/>
      <c r="AG344" s="6"/>
      <c r="AH344" s="8" t="s">
        <v>71</v>
      </c>
    </row>
    <row r="345" spans="1:34" customFormat="1" ht="15">
      <c r="A345" s="5" t="s">
        <v>1102</v>
      </c>
      <c r="B345" s="6" t="s">
        <v>126</v>
      </c>
      <c r="C345" s="6" t="s">
        <v>126</v>
      </c>
      <c r="D345" s="6" t="s">
        <v>51</v>
      </c>
      <c r="E345" s="6"/>
      <c r="F345" s="7"/>
      <c r="G345" s="7"/>
      <c r="H345" s="7"/>
      <c r="I345" s="7"/>
      <c r="J345" s="7"/>
      <c r="K345" s="7"/>
      <c r="L345" s="7"/>
      <c r="M345" s="7"/>
      <c r="N345" s="7"/>
      <c r="O345" s="6"/>
      <c r="P345" s="6"/>
      <c r="Q345" s="6"/>
      <c r="R345" s="6"/>
      <c r="S345" s="6" t="s">
        <v>128</v>
      </c>
      <c r="T345" s="6" t="s">
        <v>135</v>
      </c>
      <c r="U345" s="6" t="s">
        <v>151</v>
      </c>
      <c r="V345" s="7">
        <v>3</v>
      </c>
      <c r="W345" s="7">
        <v>2</v>
      </c>
      <c r="X345" s="7">
        <v>5</v>
      </c>
      <c r="Y345" s="7">
        <v>2</v>
      </c>
      <c r="Z345" s="6"/>
      <c r="AA345" s="6" t="s">
        <v>1100</v>
      </c>
      <c r="AB345" s="6"/>
      <c r="AC345" s="6"/>
      <c r="AD345" s="6" t="s">
        <v>1101</v>
      </c>
      <c r="AE345" s="6"/>
      <c r="AF345" s="6"/>
      <c r="AG345" s="6"/>
      <c r="AH345" s="8" t="s">
        <v>71</v>
      </c>
    </row>
    <row r="346" spans="1:34" customFormat="1" ht="36">
      <c r="A346" s="5" t="s">
        <v>1103</v>
      </c>
      <c r="B346" s="6" t="s">
        <v>42</v>
      </c>
      <c r="C346" s="6" t="s">
        <v>50</v>
      </c>
      <c r="D346" s="6" t="s">
        <v>127</v>
      </c>
      <c r="E346" s="6" t="s">
        <v>138</v>
      </c>
      <c r="F346" s="7">
        <f>IF(E346="-",1,IF(G346&gt;0,1,0))</f>
        <v>0</v>
      </c>
      <c r="G346" s="7">
        <v>0</v>
      </c>
      <c r="H346" s="7"/>
      <c r="I346" s="7"/>
      <c r="J346" s="7"/>
      <c r="K346" s="7"/>
      <c r="L346" s="7"/>
      <c r="M346" s="7"/>
      <c r="N346" s="7"/>
      <c r="O346" s="6"/>
      <c r="P346" s="6"/>
      <c r="Q346" s="6"/>
      <c r="R346" s="6"/>
      <c r="S346" s="6"/>
      <c r="T346" s="6"/>
      <c r="U346" s="6"/>
      <c r="V346" s="7">
        <v>10</v>
      </c>
      <c r="W346" s="7">
        <v>5</v>
      </c>
      <c r="X346" s="7">
        <v>10</v>
      </c>
      <c r="Y346" s="7">
        <v>4</v>
      </c>
      <c r="Z346" s="6" t="s">
        <v>1104</v>
      </c>
      <c r="AA346" s="6" t="s">
        <v>1074</v>
      </c>
      <c r="AB346" s="6"/>
      <c r="AC346" s="6"/>
      <c r="AD346" s="6" t="s">
        <v>1105</v>
      </c>
      <c r="AE346" s="6"/>
      <c r="AF346" s="6"/>
      <c r="AG346" s="6"/>
      <c r="AH346" s="8" t="s">
        <v>398</v>
      </c>
    </row>
    <row r="347" spans="1:34" customFormat="1" ht="36">
      <c r="A347" s="5" t="s">
        <v>1106</v>
      </c>
      <c r="B347" s="6" t="s">
        <v>42</v>
      </c>
      <c r="C347" s="6" t="s">
        <v>96</v>
      </c>
      <c r="D347" s="6" t="s">
        <v>127</v>
      </c>
      <c r="E347" s="6" t="s">
        <v>45</v>
      </c>
      <c r="F347" s="7">
        <f>IF(E347="-",1,IF(G347&gt;0,1,0))</f>
        <v>0</v>
      </c>
      <c r="G347" s="7">
        <v>0</v>
      </c>
      <c r="H347" s="7"/>
      <c r="I347" s="7"/>
      <c r="J347" s="7"/>
      <c r="K347" s="7"/>
      <c r="L347" s="7"/>
      <c r="M347" s="7"/>
      <c r="N347" s="7"/>
      <c r="O347" s="6"/>
      <c r="P347" s="6"/>
      <c r="Q347" s="6"/>
      <c r="R347" s="6"/>
      <c r="S347" s="6"/>
      <c r="T347" s="6"/>
      <c r="U347" s="6"/>
      <c r="V347" s="7">
        <v>5</v>
      </c>
      <c r="W347" s="7">
        <v>3</v>
      </c>
      <c r="X347" s="7">
        <v>2</v>
      </c>
      <c r="Y347" s="7">
        <v>5</v>
      </c>
      <c r="Z347" s="6"/>
      <c r="AA347" s="6" t="s">
        <v>516</v>
      </c>
      <c r="AB347" s="6"/>
      <c r="AC347" s="6"/>
      <c r="AD347" s="6" t="s">
        <v>1107</v>
      </c>
      <c r="AE347" s="6"/>
      <c r="AF347" s="6"/>
      <c r="AG347" s="6"/>
      <c r="AH347" s="8" t="s">
        <v>293</v>
      </c>
    </row>
    <row r="348" spans="1:34" customFormat="1" ht="48">
      <c r="A348" s="5" t="s">
        <v>1108</v>
      </c>
      <c r="B348" s="6" t="s">
        <v>42</v>
      </c>
      <c r="C348" s="6" t="s">
        <v>65</v>
      </c>
      <c r="D348" s="6" t="s">
        <v>51</v>
      </c>
      <c r="E348" s="6" t="s">
        <v>73</v>
      </c>
      <c r="F348" s="7">
        <f>IF(E348="-",1,IF(G348&gt;0,1,0))</f>
        <v>1</v>
      </c>
      <c r="G348" s="7">
        <v>4</v>
      </c>
      <c r="H348" s="7"/>
      <c r="I348" s="7">
        <v>3</v>
      </c>
      <c r="J348" s="7"/>
      <c r="K348" s="7"/>
      <c r="L348" s="7"/>
      <c r="M348" s="7"/>
      <c r="N348" s="7"/>
      <c r="O348" s="6"/>
      <c r="P348" s="6"/>
      <c r="Q348" s="6"/>
      <c r="R348" s="6"/>
      <c r="S348" s="6"/>
      <c r="T348" s="6"/>
      <c r="U348" s="6"/>
      <c r="V348" s="7"/>
      <c r="W348" s="7"/>
      <c r="X348" s="7"/>
      <c r="Y348" s="7"/>
      <c r="Z348" s="6"/>
      <c r="AA348" s="6" t="s">
        <v>224</v>
      </c>
      <c r="AB348" s="6"/>
      <c r="AC348" s="6"/>
      <c r="AD348" s="6" t="s">
        <v>1109</v>
      </c>
      <c r="AE348" s="6"/>
      <c r="AF348" s="6" t="s">
        <v>1110</v>
      </c>
      <c r="AG348" s="6"/>
      <c r="AH348" s="8" t="s">
        <v>108</v>
      </c>
    </row>
    <row r="349" spans="1:34" customFormat="1" ht="48">
      <c r="A349" s="5" t="s">
        <v>1111</v>
      </c>
      <c r="B349" s="6" t="s">
        <v>42</v>
      </c>
      <c r="C349" s="6" t="s">
        <v>96</v>
      </c>
      <c r="D349" s="6" t="s">
        <v>51</v>
      </c>
      <c r="E349" s="6" t="s">
        <v>45</v>
      </c>
      <c r="F349" s="7">
        <f>IF(E349="-",1,IF(G349&gt;0,1,0))</f>
        <v>1</v>
      </c>
      <c r="G349" s="7">
        <v>1</v>
      </c>
      <c r="H349" s="7"/>
      <c r="I349" s="7"/>
      <c r="J349" s="7"/>
      <c r="K349" s="7"/>
      <c r="L349" s="7"/>
      <c r="M349" s="7"/>
      <c r="N349" s="7"/>
      <c r="O349" s="6"/>
      <c r="P349" s="6"/>
      <c r="Q349" s="6"/>
      <c r="R349" s="6"/>
      <c r="S349" s="6"/>
      <c r="T349" s="6"/>
      <c r="U349" s="6"/>
      <c r="V349" s="7">
        <v>9</v>
      </c>
      <c r="W349" s="7">
        <v>7</v>
      </c>
      <c r="X349" s="7">
        <v>8</v>
      </c>
      <c r="Y349" s="7">
        <v>9</v>
      </c>
      <c r="Z349" s="6"/>
      <c r="AA349" s="6" t="s">
        <v>1112</v>
      </c>
      <c r="AB349" s="6" t="s">
        <v>54</v>
      </c>
      <c r="AC349" s="6"/>
      <c r="AD349" s="6" t="s">
        <v>1113</v>
      </c>
      <c r="AE349" s="6"/>
      <c r="AF349" s="6"/>
      <c r="AG349" s="6"/>
      <c r="AH349" s="8" t="s">
        <v>108</v>
      </c>
    </row>
    <row r="350" spans="1:34" customFormat="1" ht="60">
      <c r="A350" s="5" t="s">
        <v>1114</v>
      </c>
      <c r="B350" s="6" t="s">
        <v>42</v>
      </c>
      <c r="C350" s="6" t="s">
        <v>43</v>
      </c>
      <c r="D350" s="6" t="s">
        <v>262</v>
      </c>
      <c r="E350" s="6" t="s">
        <v>36</v>
      </c>
      <c r="F350" s="7">
        <f>IF(E350="-",1,IF(G350&gt;0,1,0))</f>
        <v>1</v>
      </c>
      <c r="G350" s="7">
        <v>0</v>
      </c>
      <c r="H350" s="7"/>
      <c r="I350" s="7"/>
      <c r="J350" s="7"/>
      <c r="K350" s="7"/>
      <c r="L350" s="7"/>
      <c r="M350" s="7"/>
      <c r="N350" s="7"/>
      <c r="O350" s="6"/>
      <c r="P350" s="6"/>
      <c r="Q350" s="6"/>
      <c r="R350" s="6"/>
      <c r="S350" s="6"/>
      <c r="T350" s="6"/>
      <c r="U350" s="6"/>
      <c r="V350" s="7"/>
      <c r="W350" s="7"/>
      <c r="X350" s="7"/>
      <c r="Y350" s="7"/>
      <c r="Z350" s="6"/>
      <c r="AA350" s="6"/>
      <c r="AB350" s="6"/>
      <c r="AC350" s="6" t="s">
        <v>46</v>
      </c>
      <c r="AD350" s="6" t="s">
        <v>1115</v>
      </c>
      <c r="AE350" s="6"/>
      <c r="AF350" s="6"/>
      <c r="AG350" s="6"/>
      <c r="AH350" s="8" t="s">
        <v>260</v>
      </c>
    </row>
    <row r="351" spans="1:34" customFormat="1" ht="36">
      <c r="A351" s="5" t="s">
        <v>1116</v>
      </c>
      <c r="B351" s="6" t="s">
        <v>42</v>
      </c>
      <c r="C351" s="6" t="s">
        <v>96</v>
      </c>
      <c r="D351" s="6" t="s">
        <v>160</v>
      </c>
      <c r="E351" s="6" t="s">
        <v>66</v>
      </c>
      <c r="F351" s="7">
        <f>IF(E351="-",1,IF(G351&gt;0,1,0))</f>
        <v>1</v>
      </c>
      <c r="G351" s="7">
        <v>4</v>
      </c>
      <c r="H351" s="7"/>
      <c r="I351" s="7"/>
      <c r="J351" s="7"/>
      <c r="K351" s="7"/>
      <c r="L351" s="7"/>
      <c r="M351" s="7"/>
      <c r="N351" s="7"/>
      <c r="O351" s="6"/>
      <c r="P351" s="6"/>
      <c r="Q351" s="6"/>
      <c r="R351" s="6"/>
      <c r="S351" s="6"/>
      <c r="T351" s="6"/>
      <c r="U351" s="6"/>
      <c r="V351" s="7">
        <v>3</v>
      </c>
      <c r="W351" s="7">
        <v>1</v>
      </c>
      <c r="X351" s="7">
        <v>3</v>
      </c>
      <c r="Y351" s="7">
        <v>3</v>
      </c>
      <c r="Z351" s="6"/>
      <c r="AA351" s="6" t="s">
        <v>206</v>
      </c>
      <c r="AB351" s="6"/>
      <c r="AC351" s="6"/>
      <c r="AD351" s="6" t="s">
        <v>1117</v>
      </c>
      <c r="AE351" s="6"/>
      <c r="AF351" s="6"/>
      <c r="AG351" s="6"/>
      <c r="AH351" s="8" t="s">
        <v>293</v>
      </c>
    </row>
    <row r="352" spans="1:34" ht="36">
      <c r="A352" s="5" t="s">
        <v>1118</v>
      </c>
      <c r="B352" s="6" t="s">
        <v>42</v>
      </c>
      <c r="C352" s="6" t="s">
        <v>50</v>
      </c>
      <c r="D352" s="6" t="s">
        <v>78</v>
      </c>
      <c r="E352" s="6" t="s">
        <v>45</v>
      </c>
      <c r="F352" s="7">
        <f>IF(E352="-",1,IF(G352&gt;0,1,0))</f>
        <v>1</v>
      </c>
      <c r="G352" s="7">
        <v>1</v>
      </c>
      <c r="H352" s="7"/>
      <c r="I352" s="7"/>
      <c r="J352" s="7"/>
      <c r="K352" s="7"/>
      <c r="L352" s="7"/>
      <c r="M352" s="7"/>
      <c r="N352" s="7"/>
      <c r="O352" s="6"/>
      <c r="P352" s="6"/>
      <c r="Q352" s="6"/>
      <c r="R352" s="6"/>
      <c r="S352" s="6"/>
      <c r="T352" s="6"/>
      <c r="U352" s="6"/>
      <c r="V352" s="7">
        <v>4</v>
      </c>
      <c r="W352" s="7">
        <v>1</v>
      </c>
      <c r="X352" s="7">
        <v>6</v>
      </c>
      <c r="Y352" s="7">
        <v>3</v>
      </c>
      <c r="Z352" s="6" t="s">
        <v>1119</v>
      </c>
      <c r="AA352" s="6" t="s">
        <v>79</v>
      </c>
      <c r="AB352" s="6"/>
      <c r="AC352" s="6"/>
      <c r="AD352" s="6" t="s">
        <v>1120</v>
      </c>
      <c r="AE352" s="6"/>
      <c r="AF352" s="6"/>
      <c r="AG352" s="6"/>
      <c r="AH352" s="8" t="s">
        <v>1121</v>
      </c>
    </row>
    <row r="353" spans="1:34" customFormat="1" ht="24">
      <c r="A353" s="5" t="s">
        <v>1122</v>
      </c>
      <c r="B353" s="6" t="s">
        <v>42</v>
      </c>
      <c r="C353" s="6" t="s">
        <v>65</v>
      </c>
      <c r="D353" s="6" t="s">
        <v>262</v>
      </c>
      <c r="E353" s="6" t="s">
        <v>36</v>
      </c>
      <c r="F353" s="7">
        <f>IF(E353="-",1,IF(G353&gt;0,1,0))</f>
        <v>1</v>
      </c>
      <c r="G353" s="7">
        <v>0</v>
      </c>
      <c r="H353" s="7"/>
      <c r="I353" s="7">
        <v>2</v>
      </c>
      <c r="J353" s="7"/>
      <c r="K353" s="7"/>
      <c r="L353" s="7"/>
      <c r="M353" s="7"/>
      <c r="N353" s="7"/>
      <c r="O353" s="6"/>
      <c r="P353" s="6"/>
      <c r="Q353" s="6"/>
      <c r="R353" s="6"/>
      <c r="S353" s="6"/>
      <c r="T353" s="6"/>
      <c r="U353" s="6"/>
      <c r="V353" s="7"/>
      <c r="W353" s="7"/>
      <c r="X353" s="7"/>
      <c r="Y353" s="7"/>
      <c r="Z353" s="6" t="s">
        <v>1123</v>
      </c>
      <c r="AA353" s="6" t="s">
        <v>818</v>
      </c>
      <c r="AB353" s="6"/>
      <c r="AC353" s="6"/>
      <c r="AD353" s="6" t="s">
        <v>1124</v>
      </c>
      <c r="AE353" s="6" t="s">
        <v>1125</v>
      </c>
      <c r="AF353" s="6"/>
      <c r="AG353" s="6"/>
      <c r="AH353" s="8" t="s">
        <v>260</v>
      </c>
    </row>
    <row r="354" spans="1:34" customFormat="1" ht="15">
      <c r="A354" s="5" t="s">
        <v>1126</v>
      </c>
      <c r="B354" s="6" t="s">
        <v>33</v>
      </c>
      <c r="C354" s="6" t="s">
        <v>34</v>
      </c>
      <c r="D354" s="6" t="s">
        <v>51</v>
      </c>
      <c r="E354" s="6" t="s">
        <v>45</v>
      </c>
      <c r="F354" s="7">
        <f>IF(E354="-",1,IF(G354&gt;0,1,0))</f>
        <v>1</v>
      </c>
      <c r="G354" s="7">
        <v>3</v>
      </c>
      <c r="H354" s="7">
        <v>10</v>
      </c>
      <c r="I354" s="7" t="s">
        <v>36</v>
      </c>
      <c r="J354" s="7">
        <v>8</v>
      </c>
      <c r="K354" s="7"/>
      <c r="L354" s="7"/>
      <c r="M354" s="7"/>
      <c r="N354" s="7"/>
      <c r="O354" s="6"/>
      <c r="P354" s="6"/>
      <c r="Q354" s="6"/>
      <c r="R354" s="6"/>
      <c r="S354" s="6"/>
      <c r="T354" s="6"/>
      <c r="U354" s="6"/>
      <c r="V354" s="7"/>
      <c r="W354" s="7"/>
      <c r="X354" s="7"/>
      <c r="Y354" s="7"/>
      <c r="Z354" s="6"/>
      <c r="AA354" s="6"/>
      <c r="AB354" s="6"/>
      <c r="AC354" s="6"/>
      <c r="AD354" s="6" t="s">
        <v>1127</v>
      </c>
      <c r="AE354" s="6"/>
      <c r="AF354" s="6"/>
      <c r="AG354" s="6"/>
      <c r="AH354" s="8" t="s">
        <v>48</v>
      </c>
    </row>
    <row r="355" spans="1:34" customFormat="1" ht="48">
      <c r="A355" s="5" t="s">
        <v>1128</v>
      </c>
      <c r="B355" s="6" t="s">
        <v>42</v>
      </c>
      <c r="C355" s="6" t="s">
        <v>393</v>
      </c>
      <c r="D355" s="6" t="s">
        <v>51</v>
      </c>
      <c r="E355" s="6" t="s">
        <v>73</v>
      </c>
      <c r="F355" s="7">
        <f>IF(E355="-",1,IF(G355&gt;0,1,0))</f>
        <v>1</v>
      </c>
      <c r="G355" s="7">
        <v>4</v>
      </c>
      <c r="H355" s="7"/>
      <c r="I355" s="7"/>
      <c r="J355" s="7"/>
      <c r="K355" s="7"/>
      <c r="L355" s="7"/>
      <c r="M355" s="7"/>
      <c r="N355" s="7"/>
      <c r="O355" s="6"/>
      <c r="P355" s="6"/>
      <c r="Q355" s="6"/>
      <c r="R355" s="6"/>
      <c r="S355" s="6"/>
      <c r="T355" s="6"/>
      <c r="U355" s="6"/>
      <c r="V355" s="7"/>
      <c r="W355" s="7"/>
      <c r="X355" s="7"/>
      <c r="Y355" s="7"/>
      <c r="Z355" s="6" t="s">
        <v>126</v>
      </c>
      <c r="AA355" s="6"/>
      <c r="AB355" s="6"/>
      <c r="AC355" s="14" t="s">
        <v>145</v>
      </c>
      <c r="AD355" s="6" t="s">
        <v>1129</v>
      </c>
      <c r="AE355" s="6"/>
      <c r="AF355" s="6" t="s">
        <v>1130</v>
      </c>
      <c r="AG355" s="6"/>
      <c r="AH355" s="8" t="s">
        <v>656</v>
      </c>
    </row>
    <row r="356" spans="1:34" customFormat="1" ht="15">
      <c r="A356" s="5" t="s">
        <v>1131</v>
      </c>
      <c r="B356" s="6" t="s">
        <v>42</v>
      </c>
      <c r="C356" s="6" t="s">
        <v>43</v>
      </c>
      <c r="D356" s="6" t="s">
        <v>78</v>
      </c>
      <c r="E356" s="6" t="s">
        <v>73</v>
      </c>
      <c r="F356" s="7">
        <f>IF(E356="-",1,IF(G356&gt;0,1,0))</f>
        <v>1</v>
      </c>
      <c r="G356" s="7">
        <v>3</v>
      </c>
      <c r="H356" s="7"/>
      <c r="I356" s="7"/>
      <c r="J356" s="7"/>
      <c r="K356" s="7"/>
      <c r="L356" s="7"/>
      <c r="M356" s="7"/>
      <c r="N356" s="7"/>
      <c r="O356" s="6"/>
      <c r="P356" s="6"/>
      <c r="Q356" s="6"/>
      <c r="R356" s="6"/>
      <c r="S356" s="6"/>
      <c r="T356" s="6"/>
      <c r="U356" s="6"/>
      <c r="V356" s="7"/>
      <c r="W356" s="7"/>
      <c r="X356" s="7"/>
      <c r="Y356" s="7"/>
      <c r="Z356" s="6"/>
      <c r="AA356" s="6"/>
      <c r="AB356" s="6"/>
      <c r="AC356" s="6" t="s">
        <v>46</v>
      </c>
      <c r="AD356" s="6" t="s">
        <v>1132</v>
      </c>
      <c r="AE356" s="6"/>
      <c r="AF356" s="6"/>
      <c r="AG356" s="6"/>
      <c r="AH356" s="8" t="s">
        <v>333</v>
      </c>
    </row>
    <row r="357" spans="1:34" customFormat="1" ht="72">
      <c r="A357" s="5" t="s">
        <v>1133</v>
      </c>
      <c r="B357" s="6" t="s">
        <v>42</v>
      </c>
      <c r="C357" s="6" t="s">
        <v>77</v>
      </c>
      <c r="D357" s="6" t="s">
        <v>127</v>
      </c>
      <c r="E357" s="6" t="s">
        <v>73</v>
      </c>
      <c r="F357" s="7">
        <f>IF(E357="-",1,IF(G357&gt;0,1,0))</f>
        <v>1</v>
      </c>
      <c r="G357" s="7">
        <v>2</v>
      </c>
      <c r="H357" s="7"/>
      <c r="I357" s="7"/>
      <c r="J357" s="7"/>
      <c r="K357" s="7"/>
      <c r="L357" s="7"/>
      <c r="M357" s="7"/>
      <c r="N357" s="7"/>
      <c r="O357" s="6"/>
      <c r="P357" s="6"/>
      <c r="Q357" s="6"/>
      <c r="R357" s="6"/>
      <c r="S357" s="6"/>
      <c r="T357" s="6"/>
      <c r="U357" s="6"/>
      <c r="V357" s="7">
        <v>5</v>
      </c>
      <c r="W357" s="7">
        <v>4</v>
      </c>
      <c r="X357" s="7">
        <v>0</v>
      </c>
      <c r="Y357" s="7">
        <v>3</v>
      </c>
      <c r="Z357" s="6"/>
      <c r="AA357" s="6" t="s">
        <v>79</v>
      </c>
      <c r="AB357" s="6"/>
      <c r="AC357" s="6"/>
      <c r="AD357" s="6" t="s">
        <v>1134</v>
      </c>
      <c r="AE357" s="6"/>
      <c r="AF357" s="6"/>
      <c r="AG357" s="6"/>
      <c r="AH357" s="8" t="s">
        <v>81</v>
      </c>
    </row>
    <row r="358" spans="1:34" customFormat="1" ht="24">
      <c r="A358" s="5" t="s">
        <v>1135</v>
      </c>
      <c r="B358" s="6" t="s">
        <v>42</v>
      </c>
      <c r="C358" s="6" t="s">
        <v>43</v>
      </c>
      <c r="D358" s="6" t="s">
        <v>59</v>
      </c>
      <c r="E358" s="6" t="s">
        <v>36</v>
      </c>
      <c r="F358" s="7">
        <f>IF(E358="-",1,IF(G358&gt;0,1,0))</f>
        <v>1</v>
      </c>
      <c r="G358" s="7">
        <v>0</v>
      </c>
      <c r="H358" s="7"/>
      <c r="I358" s="7"/>
      <c r="J358" s="7"/>
      <c r="K358" s="7"/>
      <c r="L358" s="7"/>
      <c r="M358" s="7"/>
      <c r="N358" s="7"/>
      <c r="O358" s="6"/>
      <c r="P358" s="6"/>
      <c r="Q358" s="6"/>
      <c r="R358" s="6"/>
      <c r="S358" s="6"/>
      <c r="T358" s="6"/>
      <c r="U358" s="6"/>
      <c r="V358" s="7"/>
      <c r="W358" s="7"/>
      <c r="X358" s="7"/>
      <c r="Y358" s="7"/>
      <c r="Z358" s="6" t="s">
        <v>1136</v>
      </c>
      <c r="AA358" s="6" t="s">
        <v>415</v>
      </c>
      <c r="AB358" s="6"/>
      <c r="AC358" s="6" t="s">
        <v>145</v>
      </c>
      <c r="AD358" s="6" t="s">
        <v>1137</v>
      </c>
      <c r="AE358" s="6" t="s">
        <v>1138</v>
      </c>
      <c r="AF358" s="6"/>
      <c r="AG358" s="6"/>
      <c r="AH358" s="8" t="s">
        <v>1139</v>
      </c>
    </row>
    <row r="359" spans="1:34" customFormat="1" ht="24">
      <c r="A359" s="5" t="s">
        <v>1140</v>
      </c>
      <c r="B359" s="6" t="s">
        <v>33</v>
      </c>
      <c r="C359" s="6" t="s">
        <v>34</v>
      </c>
      <c r="D359" s="6" t="s">
        <v>51</v>
      </c>
      <c r="E359" s="6" t="s">
        <v>45</v>
      </c>
      <c r="F359" s="7">
        <f>IF(E359="-",1,IF(G359&gt;0,1,0))</f>
        <v>1</v>
      </c>
      <c r="G359" s="7">
        <v>4</v>
      </c>
      <c r="H359" s="7">
        <v>3</v>
      </c>
      <c r="I359" s="7" t="s">
        <v>36</v>
      </c>
      <c r="J359" s="7">
        <v>1</v>
      </c>
      <c r="K359" s="7"/>
      <c r="L359" s="7"/>
      <c r="M359" s="7"/>
      <c r="N359" s="7"/>
      <c r="O359" s="6"/>
      <c r="P359" s="6"/>
      <c r="Q359" s="6"/>
      <c r="R359" s="6"/>
      <c r="S359" s="6"/>
      <c r="T359" s="6"/>
      <c r="U359" s="6"/>
      <c r="V359" s="7"/>
      <c r="W359" s="7"/>
      <c r="X359" s="7"/>
      <c r="Y359" s="7"/>
      <c r="Z359" s="6" t="s">
        <v>1141</v>
      </c>
      <c r="AA359" s="6"/>
      <c r="AB359" s="6"/>
      <c r="AC359" s="6"/>
      <c r="AD359" s="6" t="s">
        <v>1142</v>
      </c>
      <c r="AE359" s="6"/>
      <c r="AF359" s="6"/>
      <c r="AG359" s="6"/>
      <c r="AH359" s="8" t="s">
        <v>48</v>
      </c>
    </row>
    <row r="360" spans="1:34" customFormat="1" ht="24">
      <c r="A360" s="5" t="s">
        <v>1143</v>
      </c>
      <c r="B360" s="6" t="s">
        <v>126</v>
      </c>
      <c r="C360" s="6" t="s">
        <v>126</v>
      </c>
      <c r="D360" s="6" t="s">
        <v>51</v>
      </c>
      <c r="E360" s="6" t="s">
        <v>66</v>
      </c>
      <c r="F360" s="7">
        <f>IF(E360="-",1,IF(G360&gt;0,1,0))</f>
        <v>1</v>
      </c>
      <c r="G360" s="7">
        <v>1</v>
      </c>
      <c r="H360" s="7"/>
      <c r="I360" s="7"/>
      <c r="J360" s="7"/>
      <c r="K360" s="7"/>
      <c r="L360" s="7"/>
      <c r="M360" s="7"/>
      <c r="N360" s="7"/>
      <c r="O360" s="6"/>
      <c r="P360" s="6"/>
      <c r="Q360" s="6"/>
      <c r="R360" s="6"/>
      <c r="S360" s="6" t="s">
        <v>128</v>
      </c>
      <c r="T360" s="6" t="s">
        <v>129</v>
      </c>
      <c r="U360" s="6" t="s">
        <v>151</v>
      </c>
      <c r="V360" s="7">
        <v>3</v>
      </c>
      <c r="W360" s="7">
        <v>1</v>
      </c>
      <c r="X360" s="7">
        <v>4</v>
      </c>
      <c r="Y360" s="7">
        <v>2</v>
      </c>
      <c r="Z360" s="6"/>
      <c r="AA360" s="6" t="s">
        <v>1144</v>
      </c>
      <c r="AB360" s="6"/>
      <c r="AC360" s="6"/>
      <c r="AD360" s="6" t="s">
        <v>1145</v>
      </c>
      <c r="AE360" s="6"/>
      <c r="AF360" s="6"/>
      <c r="AG360" s="6"/>
      <c r="AH360" s="8" t="s">
        <v>1081</v>
      </c>
    </row>
    <row r="361" spans="1:34" customFormat="1" ht="24">
      <c r="A361" s="5" t="s">
        <v>1146</v>
      </c>
      <c r="B361" s="6" t="s">
        <v>126</v>
      </c>
      <c r="C361" s="6" t="s">
        <v>126</v>
      </c>
      <c r="D361" s="6" t="s">
        <v>51</v>
      </c>
      <c r="E361" s="6"/>
      <c r="F361" s="7"/>
      <c r="G361" s="7"/>
      <c r="H361" s="7"/>
      <c r="I361" s="7"/>
      <c r="J361" s="7"/>
      <c r="K361" s="7"/>
      <c r="L361" s="7"/>
      <c r="M361" s="7"/>
      <c r="N361" s="7"/>
      <c r="O361" s="6"/>
      <c r="P361" s="6"/>
      <c r="Q361" s="6"/>
      <c r="R361" s="6"/>
      <c r="S361" s="6" t="s">
        <v>128</v>
      </c>
      <c r="T361" s="6" t="s">
        <v>135</v>
      </c>
      <c r="U361" s="6" t="s">
        <v>151</v>
      </c>
      <c r="V361" s="7">
        <v>3</v>
      </c>
      <c r="W361" s="7">
        <v>3</v>
      </c>
      <c r="X361" s="7">
        <v>4</v>
      </c>
      <c r="Y361" s="7">
        <v>3</v>
      </c>
      <c r="Z361" s="6"/>
      <c r="AA361" s="6" t="s">
        <v>1144</v>
      </c>
      <c r="AB361" s="6"/>
      <c r="AC361" s="6"/>
      <c r="AD361" s="6" t="s">
        <v>1145</v>
      </c>
      <c r="AE361" s="6"/>
      <c r="AF361" s="6"/>
      <c r="AG361" s="6"/>
      <c r="AH361" s="8" t="s">
        <v>1081</v>
      </c>
    </row>
    <row r="362" spans="1:34" customFormat="1" ht="24">
      <c r="A362" s="5" t="s">
        <v>1147</v>
      </c>
      <c r="B362" s="6" t="s">
        <v>126</v>
      </c>
      <c r="C362" s="6" t="s">
        <v>126</v>
      </c>
      <c r="D362" s="6" t="s">
        <v>44</v>
      </c>
      <c r="E362" s="6" t="s">
        <v>73</v>
      </c>
      <c r="F362" s="7">
        <f>IF(E362="-",1,IF(G362&gt;0,1,0))</f>
        <v>0</v>
      </c>
      <c r="G362" s="7">
        <v>0</v>
      </c>
      <c r="H362" s="7"/>
      <c r="I362" s="7"/>
      <c r="J362" s="7"/>
      <c r="K362" s="7"/>
      <c r="L362" s="7"/>
      <c r="M362" s="7"/>
      <c r="N362" s="7"/>
      <c r="O362" s="6"/>
      <c r="P362" s="6"/>
      <c r="Q362" s="6"/>
      <c r="R362" s="6"/>
      <c r="S362" s="6" t="s">
        <v>128</v>
      </c>
      <c r="T362" s="6" t="s">
        <v>129</v>
      </c>
      <c r="U362" s="6" t="s">
        <v>151</v>
      </c>
      <c r="V362" s="7">
        <v>6</v>
      </c>
      <c r="W362" s="7">
        <v>3</v>
      </c>
      <c r="X362" s="7">
        <v>6</v>
      </c>
      <c r="Y362" s="7">
        <v>3</v>
      </c>
      <c r="Z362" s="6"/>
      <c r="AA362" s="6" t="s">
        <v>1144</v>
      </c>
      <c r="AB362" s="6"/>
      <c r="AC362" s="6"/>
      <c r="AD362" s="6" t="s">
        <v>1148</v>
      </c>
      <c r="AE362" s="6"/>
      <c r="AF362" s="6"/>
      <c r="AG362" s="6"/>
      <c r="AH362" s="8" t="s">
        <v>56</v>
      </c>
    </row>
    <row r="363" spans="1:34" customFormat="1" ht="24">
      <c r="A363" s="5" t="s">
        <v>1149</v>
      </c>
      <c r="B363" s="6" t="s">
        <v>126</v>
      </c>
      <c r="C363" s="6" t="s">
        <v>126</v>
      </c>
      <c r="D363" s="6" t="s">
        <v>44</v>
      </c>
      <c r="E363" s="6"/>
      <c r="F363" s="7"/>
      <c r="G363" s="7"/>
      <c r="H363" s="7"/>
      <c r="I363" s="7"/>
      <c r="J363" s="7"/>
      <c r="K363" s="7"/>
      <c r="L363" s="7"/>
      <c r="M363" s="7"/>
      <c r="N363" s="7"/>
      <c r="O363" s="6"/>
      <c r="P363" s="6"/>
      <c r="Q363" s="6"/>
      <c r="R363" s="6"/>
      <c r="S363" s="6" t="s">
        <v>128</v>
      </c>
      <c r="T363" s="6" t="s">
        <v>135</v>
      </c>
      <c r="U363" s="6" t="s">
        <v>151</v>
      </c>
      <c r="V363" s="7">
        <v>6</v>
      </c>
      <c r="W363" s="7">
        <v>4</v>
      </c>
      <c r="X363" s="7">
        <v>6</v>
      </c>
      <c r="Y363" s="7">
        <v>5</v>
      </c>
      <c r="Z363" s="6"/>
      <c r="AA363" s="6" t="s">
        <v>1144</v>
      </c>
      <c r="AB363" s="6"/>
      <c r="AC363" s="6"/>
      <c r="AD363" s="6" t="s">
        <v>1148</v>
      </c>
      <c r="AE363" s="6"/>
      <c r="AF363" s="6"/>
      <c r="AG363" s="6"/>
      <c r="AH363" s="8" t="s">
        <v>56</v>
      </c>
    </row>
    <row r="364" spans="1:34" customFormat="1" ht="15">
      <c r="A364" s="5" t="s">
        <v>1150</v>
      </c>
      <c r="B364" s="6" t="s">
        <v>33</v>
      </c>
      <c r="C364" s="6" t="s">
        <v>34</v>
      </c>
      <c r="D364" s="6" t="s">
        <v>51</v>
      </c>
      <c r="E364" s="6" t="s">
        <v>45</v>
      </c>
      <c r="F364" s="7">
        <f>IF(E364="-",1,IF(G364&gt;0,1,0))</f>
        <v>1</v>
      </c>
      <c r="G364" s="7">
        <v>4</v>
      </c>
      <c r="H364" s="7">
        <v>2</v>
      </c>
      <c r="I364" s="7" t="s">
        <v>36</v>
      </c>
      <c r="J364" s="7" t="s">
        <v>36</v>
      </c>
      <c r="K364" s="7"/>
      <c r="L364" s="7"/>
      <c r="M364" s="7"/>
      <c r="N364" s="7"/>
      <c r="O364" s="6"/>
      <c r="P364" s="6"/>
      <c r="Q364" s="6"/>
      <c r="R364" s="6"/>
      <c r="S364" s="6"/>
      <c r="T364" s="6"/>
      <c r="U364" s="6"/>
      <c r="V364" s="7"/>
      <c r="W364" s="7"/>
      <c r="X364" s="7"/>
      <c r="Y364" s="7"/>
      <c r="Z364" s="6"/>
      <c r="AA364" s="6" t="s">
        <v>1016</v>
      </c>
      <c r="AB364" s="6"/>
      <c r="AC364" s="6"/>
      <c r="AD364" s="6" t="s">
        <v>1151</v>
      </c>
      <c r="AE364" s="6"/>
      <c r="AF364" s="6"/>
      <c r="AG364" s="6"/>
      <c r="AH364" s="8" t="s">
        <v>293</v>
      </c>
    </row>
    <row r="365" spans="1:34" customFormat="1" ht="48">
      <c r="A365" s="9" t="s">
        <v>1152</v>
      </c>
      <c r="B365" s="10" t="s">
        <v>42</v>
      </c>
      <c r="C365" s="10" t="s">
        <v>91</v>
      </c>
      <c r="D365" s="10" t="s">
        <v>78</v>
      </c>
      <c r="E365" s="10" t="s">
        <v>73</v>
      </c>
      <c r="F365" s="7">
        <f>IF(E365="-",1,IF(G365&gt;0,1,0))</f>
        <v>1</v>
      </c>
      <c r="G365" s="7">
        <v>4</v>
      </c>
      <c r="H365" s="7"/>
      <c r="I365" s="7">
        <v>5</v>
      </c>
      <c r="J365" s="7"/>
      <c r="K365" s="7"/>
      <c r="L365" s="7"/>
      <c r="M365" s="7"/>
      <c r="N365" s="7"/>
      <c r="O365" s="10"/>
      <c r="P365" s="10"/>
      <c r="Q365" s="10"/>
      <c r="R365" s="10"/>
      <c r="S365" s="10"/>
      <c r="T365" s="10"/>
      <c r="U365" s="10"/>
      <c r="V365" s="7"/>
      <c r="W365" s="7"/>
      <c r="X365" s="7"/>
      <c r="Y365" s="7"/>
      <c r="Z365" s="10" t="s">
        <v>414</v>
      </c>
      <c r="AA365" s="10"/>
      <c r="AB365" s="10"/>
      <c r="AC365" s="12" t="s">
        <v>46</v>
      </c>
      <c r="AD365" s="10" t="s">
        <v>1153</v>
      </c>
      <c r="AE365" s="10"/>
      <c r="AF365" s="10"/>
      <c r="AG365" s="10"/>
      <c r="AH365" s="11" t="s">
        <v>398</v>
      </c>
    </row>
    <row r="366" spans="1:34" customFormat="1" ht="48">
      <c r="A366" s="5" t="s">
        <v>1154</v>
      </c>
      <c r="B366" s="6" t="s">
        <v>42</v>
      </c>
      <c r="C366" s="6" t="s">
        <v>50</v>
      </c>
      <c r="D366" s="6" t="s">
        <v>127</v>
      </c>
      <c r="E366" s="6" t="s">
        <v>66</v>
      </c>
      <c r="F366" s="7">
        <f>IF(E366="-",1,IF(G366&gt;0,1,0))</f>
        <v>1</v>
      </c>
      <c r="G366" s="7">
        <v>4</v>
      </c>
      <c r="H366" s="7"/>
      <c r="I366" s="7"/>
      <c r="J366" s="7"/>
      <c r="K366" s="7"/>
      <c r="L366" s="7"/>
      <c r="M366" s="7"/>
      <c r="N366" s="7"/>
      <c r="O366" s="6"/>
      <c r="P366" s="6"/>
      <c r="Q366" s="6"/>
      <c r="R366" s="6"/>
      <c r="S366" s="6"/>
      <c r="T366" s="6"/>
      <c r="U366" s="6"/>
      <c r="V366" s="7">
        <v>4</v>
      </c>
      <c r="W366" s="7">
        <v>3</v>
      </c>
      <c r="X366" s="7">
        <v>1</v>
      </c>
      <c r="Y366" s="7">
        <v>5</v>
      </c>
      <c r="Z366" s="6" t="s">
        <v>1155</v>
      </c>
      <c r="AA366" s="6" t="s">
        <v>1156</v>
      </c>
      <c r="AB366" s="6"/>
      <c r="AC366" s="6"/>
      <c r="AD366" s="6"/>
      <c r="AE366" s="6"/>
      <c r="AF366" s="6"/>
      <c r="AG366" s="6"/>
      <c r="AH366" s="8" t="s">
        <v>333</v>
      </c>
    </row>
    <row r="367" spans="1:34" customFormat="1" ht="60">
      <c r="A367" s="5" t="s">
        <v>1157</v>
      </c>
      <c r="B367" s="6" t="s">
        <v>42</v>
      </c>
      <c r="C367" s="6" t="s">
        <v>96</v>
      </c>
      <c r="D367" s="6" t="s">
        <v>127</v>
      </c>
      <c r="E367" s="6" t="s">
        <v>73</v>
      </c>
      <c r="F367" s="7">
        <f>IF(E367="-",1,IF(G367&gt;0,1,0))</f>
        <v>1</v>
      </c>
      <c r="G367" s="7">
        <v>1</v>
      </c>
      <c r="H367" s="7"/>
      <c r="I367" s="7"/>
      <c r="J367" s="7"/>
      <c r="K367" s="7"/>
      <c r="L367" s="7"/>
      <c r="M367" s="7"/>
      <c r="N367" s="7"/>
      <c r="O367" s="6"/>
      <c r="P367" s="6"/>
      <c r="Q367" s="6"/>
      <c r="R367" s="6"/>
      <c r="S367" s="6"/>
      <c r="T367" s="6"/>
      <c r="U367" s="6"/>
      <c r="V367" s="7">
        <v>5</v>
      </c>
      <c r="W367" s="7">
        <v>4</v>
      </c>
      <c r="X367" s="7">
        <v>1</v>
      </c>
      <c r="Y367" s="7">
        <v>3</v>
      </c>
      <c r="Z367" s="6"/>
      <c r="AA367" s="6" t="s">
        <v>79</v>
      </c>
      <c r="AB367" s="6"/>
      <c r="AC367" s="6"/>
      <c r="AD367" s="6" t="s">
        <v>1158</v>
      </c>
      <c r="AE367" s="6"/>
      <c r="AF367" s="6"/>
      <c r="AG367" s="6"/>
      <c r="AH367" s="8" t="s">
        <v>1159</v>
      </c>
    </row>
    <row r="368" spans="1:34" customFormat="1" ht="36">
      <c r="A368" s="9" t="s">
        <v>1160</v>
      </c>
      <c r="B368" s="10" t="s">
        <v>42</v>
      </c>
      <c r="C368" s="10" t="s">
        <v>91</v>
      </c>
      <c r="D368" s="6" t="s">
        <v>51</v>
      </c>
      <c r="E368" s="10" t="s">
        <v>66</v>
      </c>
      <c r="F368" s="7">
        <f>IF(E368="-",1,IF(G368&gt;0,1,0))</f>
        <v>1</v>
      </c>
      <c r="G368" s="7">
        <v>4</v>
      </c>
      <c r="H368" s="7"/>
      <c r="I368" s="7">
        <v>3</v>
      </c>
      <c r="J368" s="7"/>
      <c r="K368" s="7"/>
      <c r="L368" s="7"/>
      <c r="M368" s="7"/>
      <c r="N368" s="7"/>
      <c r="O368" s="10"/>
      <c r="P368" s="10"/>
      <c r="Q368" s="10"/>
      <c r="R368" s="10"/>
      <c r="S368" s="10"/>
      <c r="T368" s="10"/>
      <c r="U368" s="10"/>
      <c r="V368" s="7"/>
      <c r="W368" s="7"/>
      <c r="X368" s="7"/>
      <c r="Y368" s="7"/>
      <c r="Z368" s="10" t="s">
        <v>1161</v>
      </c>
      <c r="AA368" s="10"/>
      <c r="AB368" s="10"/>
      <c r="AC368" s="12" t="s">
        <v>46</v>
      </c>
      <c r="AD368" s="10" t="s">
        <v>1162</v>
      </c>
      <c r="AE368" s="10"/>
      <c r="AF368" s="10" t="s">
        <v>1163</v>
      </c>
      <c r="AG368" s="10"/>
      <c r="AH368" s="11" t="s">
        <v>667</v>
      </c>
    </row>
    <row r="369" spans="1:34" customFormat="1" ht="24">
      <c r="A369" s="5" t="s">
        <v>1164</v>
      </c>
      <c r="B369" s="6" t="s">
        <v>42</v>
      </c>
      <c r="C369" s="6" t="s">
        <v>65</v>
      </c>
      <c r="D369" s="6" t="s">
        <v>127</v>
      </c>
      <c r="E369" s="6" t="s">
        <v>73</v>
      </c>
      <c r="F369" s="7">
        <f>IF(E369="-",1,IF(G369&gt;0,1,0))</f>
        <v>1</v>
      </c>
      <c r="G369" s="7">
        <v>2</v>
      </c>
      <c r="H369" s="7"/>
      <c r="I369" s="7" t="s">
        <v>36</v>
      </c>
      <c r="J369" s="16"/>
      <c r="K369" s="7"/>
      <c r="L369" s="7"/>
      <c r="M369" s="7"/>
      <c r="N369" s="7"/>
      <c r="O369" s="6"/>
      <c r="P369" s="6"/>
      <c r="Q369" s="6"/>
      <c r="R369" s="6"/>
      <c r="S369" s="6"/>
      <c r="T369" s="6"/>
      <c r="U369" s="6"/>
      <c r="V369" s="7"/>
      <c r="W369" s="7"/>
      <c r="X369" s="7"/>
      <c r="Y369" s="7"/>
      <c r="Z369" s="6" t="s">
        <v>1165</v>
      </c>
      <c r="AA369" s="6" t="s">
        <v>448</v>
      </c>
      <c r="AB369" s="6"/>
      <c r="AC369" s="6"/>
      <c r="AD369" s="6" t="s">
        <v>1166</v>
      </c>
      <c r="AE369" s="6"/>
      <c r="AF369" s="6"/>
      <c r="AG369" s="6"/>
      <c r="AH369" s="8" t="s">
        <v>1167</v>
      </c>
    </row>
    <row r="370" spans="1:34" customFormat="1" ht="15">
      <c r="A370" s="5" t="s">
        <v>1168</v>
      </c>
      <c r="B370" s="6" t="s">
        <v>42</v>
      </c>
      <c r="C370" s="6" t="s">
        <v>50</v>
      </c>
      <c r="D370" s="6" t="s">
        <v>78</v>
      </c>
      <c r="E370" s="6" t="s">
        <v>73</v>
      </c>
      <c r="F370" s="7">
        <f>IF(E370="-",1,IF(G370&gt;0,1,0))</f>
        <v>1</v>
      </c>
      <c r="G370" s="7">
        <v>4</v>
      </c>
      <c r="H370" s="7"/>
      <c r="I370" s="7"/>
      <c r="J370" s="7"/>
      <c r="K370" s="7"/>
      <c r="L370" s="7"/>
      <c r="M370" s="7"/>
      <c r="N370" s="7"/>
      <c r="O370" s="6"/>
      <c r="P370" s="6"/>
      <c r="Q370" s="6"/>
      <c r="R370" s="6"/>
      <c r="S370" s="6"/>
      <c r="T370" s="6"/>
      <c r="U370" s="6"/>
      <c r="V370" s="7">
        <v>5</v>
      </c>
      <c r="W370" s="7">
        <v>5</v>
      </c>
      <c r="X370" s="7">
        <v>1</v>
      </c>
      <c r="Y370" s="7">
        <v>5</v>
      </c>
      <c r="Z370" s="6" t="s">
        <v>60</v>
      </c>
      <c r="AA370" s="6" t="s">
        <v>1169</v>
      </c>
      <c r="AB370" s="6"/>
      <c r="AC370" s="6"/>
      <c r="AD370" s="6" t="s">
        <v>1170</v>
      </c>
      <c r="AE370" s="6"/>
      <c r="AF370" s="6"/>
      <c r="AG370" s="6"/>
      <c r="AH370" s="8" t="s">
        <v>293</v>
      </c>
    </row>
    <row r="371" spans="1:34" customFormat="1" ht="36">
      <c r="A371" s="5" t="s">
        <v>1171</v>
      </c>
      <c r="B371" s="6" t="s">
        <v>42</v>
      </c>
      <c r="C371" s="6" t="s">
        <v>65</v>
      </c>
      <c r="D371" s="6" t="s">
        <v>247</v>
      </c>
      <c r="E371" s="6" t="s">
        <v>1172</v>
      </c>
      <c r="F371" s="7">
        <f>IF(E371="-",1,IF(G371&gt;0,1,0))</f>
        <v>0</v>
      </c>
      <c r="G371" s="7">
        <v>0</v>
      </c>
      <c r="H371" s="7"/>
      <c r="I371" s="7">
        <v>1</v>
      </c>
      <c r="J371" s="16"/>
      <c r="K371" s="7"/>
      <c r="L371" s="7"/>
      <c r="M371" s="7"/>
      <c r="N371" s="7"/>
      <c r="O371" s="6"/>
      <c r="P371" s="6"/>
      <c r="Q371" s="6"/>
      <c r="R371" s="6"/>
      <c r="S371" s="6"/>
      <c r="T371" s="6"/>
      <c r="U371" s="6"/>
      <c r="V371" s="7"/>
      <c r="W371" s="7"/>
      <c r="X371" s="7"/>
      <c r="Y371" s="7"/>
      <c r="Z371" s="6"/>
      <c r="AA371" s="6" t="s">
        <v>224</v>
      </c>
      <c r="AB371" s="6"/>
      <c r="AC371" s="6"/>
      <c r="AD371" s="6" t="s">
        <v>1173</v>
      </c>
      <c r="AE371" s="6"/>
      <c r="AF371" s="6"/>
      <c r="AG371" s="6"/>
      <c r="AH371" s="8" t="s">
        <v>409</v>
      </c>
    </row>
    <row r="372" spans="1:34" customFormat="1" ht="72">
      <c r="A372" s="9" t="s">
        <v>1174</v>
      </c>
      <c r="B372" s="10" t="s">
        <v>42</v>
      </c>
      <c r="C372" s="10" t="s">
        <v>91</v>
      </c>
      <c r="D372" s="6" t="s">
        <v>51</v>
      </c>
      <c r="E372" s="10" t="s">
        <v>73</v>
      </c>
      <c r="F372" s="7">
        <f>IF(E372="-",1,IF(G372&gt;0,1,0))</f>
        <v>1</v>
      </c>
      <c r="G372" s="7">
        <v>4</v>
      </c>
      <c r="H372" s="7"/>
      <c r="I372" s="7">
        <v>6</v>
      </c>
      <c r="J372" s="7"/>
      <c r="K372" s="7"/>
      <c r="L372" s="7"/>
      <c r="M372" s="7"/>
      <c r="N372" s="7"/>
      <c r="O372" s="10"/>
      <c r="P372" s="10"/>
      <c r="Q372" s="10"/>
      <c r="R372" s="10"/>
      <c r="S372" s="10"/>
      <c r="T372" s="10"/>
      <c r="U372" s="10"/>
      <c r="V372" s="7"/>
      <c r="W372" s="7"/>
      <c r="X372" s="7"/>
      <c r="Y372" s="7"/>
      <c r="Z372" s="10" t="s">
        <v>1175</v>
      </c>
      <c r="AA372" s="10"/>
      <c r="AB372" s="10"/>
      <c r="AC372" s="12" t="s">
        <v>102</v>
      </c>
      <c r="AD372" s="10" t="s">
        <v>1176</v>
      </c>
      <c r="AE372" s="10"/>
      <c r="AF372" s="10"/>
      <c r="AG372" s="13" t="s">
        <v>1177</v>
      </c>
      <c r="AH372" s="11" t="s">
        <v>667</v>
      </c>
    </row>
    <row r="373" spans="1:34" customFormat="1" ht="36">
      <c r="A373" s="5" t="s">
        <v>1178</v>
      </c>
      <c r="B373" s="6" t="s">
        <v>33</v>
      </c>
      <c r="C373" s="6" t="s">
        <v>34</v>
      </c>
      <c r="D373" s="6" t="s">
        <v>51</v>
      </c>
      <c r="E373" s="6" t="s">
        <v>73</v>
      </c>
      <c r="F373" s="7">
        <f>IF(E373="-",1,IF(G373&gt;0,1,0))</f>
        <v>1</v>
      </c>
      <c r="G373" s="7">
        <v>3</v>
      </c>
      <c r="H373" s="7">
        <v>4</v>
      </c>
      <c r="I373" s="7" t="s">
        <v>36</v>
      </c>
      <c r="J373" s="7">
        <v>2</v>
      </c>
      <c r="K373" s="7"/>
      <c r="L373" s="7"/>
      <c r="M373" s="7"/>
      <c r="N373" s="7"/>
      <c r="O373" s="6"/>
      <c r="P373" s="6"/>
      <c r="Q373" s="6"/>
      <c r="R373" s="6"/>
      <c r="S373" s="6"/>
      <c r="T373" s="6"/>
      <c r="U373" s="6"/>
      <c r="V373" s="7"/>
      <c r="W373" s="7"/>
      <c r="X373" s="7"/>
      <c r="Y373" s="7"/>
      <c r="Z373" s="6"/>
      <c r="AA373" s="6"/>
      <c r="AB373" s="6"/>
      <c r="AC373" s="6"/>
      <c r="AD373" s="6" t="s">
        <v>1179</v>
      </c>
      <c r="AE373" s="6"/>
      <c r="AF373" s="6" t="s">
        <v>1180</v>
      </c>
      <c r="AG373" s="6"/>
      <c r="AH373" s="8" t="s">
        <v>409</v>
      </c>
    </row>
    <row r="374" spans="1:34" customFormat="1" ht="60">
      <c r="A374" s="9" t="s">
        <v>1181</v>
      </c>
      <c r="B374" s="10" t="s">
        <v>42</v>
      </c>
      <c r="C374" s="10" t="s">
        <v>91</v>
      </c>
      <c r="D374" s="10" t="s">
        <v>127</v>
      </c>
      <c r="E374" s="10" t="s">
        <v>73</v>
      </c>
      <c r="F374" s="7">
        <f>IF(E374="-",1,IF(G374&gt;0,1,0))</f>
        <v>1</v>
      </c>
      <c r="G374" s="7">
        <v>1</v>
      </c>
      <c r="H374" s="7"/>
      <c r="I374" s="7">
        <v>4</v>
      </c>
      <c r="J374" s="7"/>
      <c r="K374" s="7"/>
      <c r="L374" s="7"/>
      <c r="M374" s="7"/>
      <c r="N374" s="7"/>
      <c r="O374" s="10"/>
      <c r="P374" s="10"/>
      <c r="Q374" s="10"/>
      <c r="R374" s="10"/>
      <c r="S374" s="10"/>
      <c r="T374" s="10"/>
      <c r="U374" s="10"/>
      <c r="V374" s="7"/>
      <c r="W374" s="7"/>
      <c r="X374" s="7"/>
      <c r="Y374" s="7"/>
      <c r="Z374" s="10" t="s">
        <v>1182</v>
      </c>
      <c r="AA374" s="10"/>
      <c r="AB374" s="10"/>
      <c r="AC374" s="12" t="s">
        <v>102</v>
      </c>
      <c r="AD374" s="10" t="s">
        <v>1183</v>
      </c>
      <c r="AE374" s="10"/>
      <c r="AF374" s="10" t="s">
        <v>1184</v>
      </c>
      <c r="AG374" s="10"/>
      <c r="AH374" s="11" t="s">
        <v>1185</v>
      </c>
    </row>
    <row r="375" spans="1:34" customFormat="1" ht="24">
      <c r="A375" s="5" t="s">
        <v>1186</v>
      </c>
      <c r="B375" s="6" t="s">
        <v>126</v>
      </c>
      <c r="C375" s="6" t="s">
        <v>126</v>
      </c>
      <c r="D375" s="6" t="s">
        <v>51</v>
      </c>
      <c r="E375" s="6" t="s">
        <v>66</v>
      </c>
      <c r="F375" s="7">
        <f>IF(E375="-",1,IF(G375&gt;0,1,0))</f>
        <v>1</v>
      </c>
      <c r="G375" s="7">
        <v>1</v>
      </c>
      <c r="H375" s="7"/>
      <c r="I375" s="7"/>
      <c r="J375" s="7"/>
      <c r="K375" s="7"/>
      <c r="L375" s="7"/>
      <c r="M375" s="7"/>
      <c r="N375" s="7"/>
      <c r="O375" s="6"/>
      <c r="P375" s="6"/>
      <c r="Q375" s="6"/>
      <c r="R375" s="6"/>
      <c r="S375" s="6" t="s">
        <v>128</v>
      </c>
      <c r="T375" s="6" t="s">
        <v>129</v>
      </c>
      <c r="U375" s="6" t="s">
        <v>151</v>
      </c>
      <c r="V375" s="7">
        <v>2</v>
      </c>
      <c r="W375" s="7">
        <v>1</v>
      </c>
      <c r="X375" s="7">
        <v>3</v>
      </c>
      <c r="Y375" s="7">
        <v>2</v>
      </c>
      <c r="Z375" s="6"/>
      <c r="AA375" s="6" t="s">
        <v>1063</v>
      </c>
      <c r="AB375" s="6"/>
      <c r="AC375" s="6"/>
      <c r="AD375" s="6" t="s">
        <v>1187</v>
      </c>
      <c r="AE375" s="6"/>
      <c r="AF375" s="14" t="s">
        <v>1188</v>
      </c>
      <c r="AG375" s="6"/>
      <c r="AH375" s="8" t="s">
        <v>656</v>
      </c>
    </row>
    <row r="376" spans="1:34" customFormat="1" ht="24">
      <c r="A376" s="5" t="s">
        <v>1189</v>
      </c>
      <c r="B376" s="6" t="s">
        <v>126</v>
      </c>
      <c r="C376" s="6" t="s">
        <v>126</v>
      </c>
      <c r="D376" s="6" t="s">
        <v>51</v>
      </c>
      <c r="E376" s="6"/>
      <c r="F376" s="7"/>
      <c r="G376" s="7"/>
      <c r="H376" s="7"/>
      <c r="I376" s="7"/>
      <c r="J376" s="7"/>
      <c r="K376" s="7"/>
      <c r="L376" s="7"/>
      <c r="M376" s="7"/>
      <c r="N376" s="7"/>
      <c r="O376" s="6"/>
      <c r="P376" s="6"/>
      <c r="Q376" s="6"/>
      <c r="R376" s="6"/>
      <c r="S376" s="6" t="s">
        <v>128</v>
      </c>
      <c r="T376" s="6" t="s">
        <v>135</v>
      </c>
      <c r="U376" s="6" t="s">
        <v>151</v>
      </c>
      <c r="V376" s="7">
        <v>2</v>
      </c>
      <c r="W376" s="7">
        <v>1</v>
      </c>
      <c r="X376" s="7">
        <v>3</v>
      </c>
      <c r="Y376" s="7">
        <v>3</v>
      </c>
      <c r="Z376" s="6"/>
      <c r="AA376" s="6" t="s">
        <v>1063</v>
      </c>
      <c r="AB376" s="6"/>
      <c r="AC376" s="6"/>
      <c r="AD376" s="6" t="s">
        <v>1187</v>
      </c>
      <c r="AE376" s="6"/>
      <c r="AF376" s="14" t="s">
        <v>1188</v>
      </c>
      <c r="AG376" s="6"/>
      <c r="AH376" s="8" t="s">
        <v>656</v>
      </c>
    </row>
    <row r="377" spans="1:34" customFormat="1" ht="36">
      <c r="A377" s="5" t="s">
        <v>1190</v>
      </c>
      <c r="B377" s="6" t="s">
        <v>126</v>
      </c>
      <c r="C377" s="6" t="s">
        <v>126</v>
      </c>
      <c r="D377" s="6" t="s">
        <v>59</v>
      </c>
      <c r="E377" s="6" t="s">
        <v>36</v>
      </c>
      <c r="F377" s="7">
        <f>IF(E377="-",1,IF(G377&gt;0,1,0))</f>
        <v>1</v>
      </c>
      <c r="G377" s="7">
        <v>0</v>
      </c>
      <c r="H377" s="7"/>
      <c r="I377" s="7"/>
      <c r="J377" s="7"/>
      <c r="K377" s="7"/>
      <c r="L377" s="7"/>
      <c r="M377" s="7"/>
      <c r="N377" s="7"/>
      <c r="O377" s="6"/>
      <c r="P377" s="6"/>
      <c r="Q377" s="6"/>
      <c r="R377" s="6"/>
      <c r="S377" s="6" t="s">
        <v>128</v>
      </c>
      <c r="T377" s="6" t="s">
        <v>150</v>
      </c>
      <c r="U377" s="6" t="s">
        <v>130</v>
      </c>
      <c r="V377" s="7">
        <v>5</v>
      </c>
      <c r="W377" s="7">
        <v>4</v>
      </c>
      <c r="X377" s="7">
        <v>6</v>
      </c>
      <c r="Y377" s="7">
        <v>5</v>
      </c>
      <c r="Z377" s="6"/>
      <c r="AA377" s="6" t="s">
        <v>1191</v>
      </c>
      <c r="AB377" s="6"/>
      <c r="AC377" s="6"/>
      <c r="AD377" s="6" t="s">
        <v>1192</v>
      </c>
      <c r="AE377" s="6"/>
      <c r="AF377" s="6"/>
      <c r="AG377" s="6"/>
      <c r="AH377" s="8" t="s">
        <v>1193</v>
      </c>
    </row>
    <row r="378" spans="1:34" customFormat="1" ht="36">
      <c r="A378" s="5" t="s">
        <v>1194</v>
      </c>
      <c r="B378" s="6" t="s">
        <v>42</v>
      </c>
      <c r="C378" s="6" t="s">
        <v>65</v>
      </c>
      <c r="D378" s="6" t="s">
        <v>160</v>
      </c>
      <c r="E378" s="6" t="s">
        <v>45</v>
      </c>
      <c r="F378" s="7">
        <f>IF(E378="-",1,IF(G378&gt;0,1,0))</f>
        <v>1</v>
      </c>
      <c r="G378" s="7">
        <v>3</v>
      </c>
      <c r="H378" s="7"/>
      <c r="I378" s="7">
        <v>5</v>
      </c>
      <c r="J378" s="7"/>
      <c r="K378" s="7"/>
      <c r="L378" s="7"/>
      <c r="M378" s="7"/>
      <c r="N378" s="7"/>
      <c r="O378" s="6"/>
      <c r="P378" s="6"/>
      <c r="Q378" s="6"/>
      <c r="R378" s="6"/>
      <c r="S378" s="6"/>
      <c r="T378" s="6"/>
      <c r="U378" s="6"/>
      <c r="V378" s="7"/>
      <c r="W378" s="7"/>
      <c r="X378" s="7"/>
      <c r="Y378" s="7"/>
      <c r="Z378" s="6"/>
      <c r="AA378" s="6" t="s">
        <v>1195</v>
      </c>
      <c r="AB378" s="6"/>
      <c r="AC378" s="6"/>
      <c r="AD378" s="6" t="s">
        <v>1196</v>
      </c>
      <c r="AE378" s="6"/>
      <c r="AF378" s="6" t="s">
        <v>1197</v>
      </c>
      <c r="AG378" s="6"/>
      <c r="AH378" s="8" t="s">
        <v>94</v>
      </c>
    </row>
    <row r="379" spans="1:34" customFormat="1" ht="24">
      <c r="A379" s="5" t="s">
        <v>1198</v>
      </c>
      <c r="B379" s="6" t="s">
        <v>42</v>
      </c>
      <c r="C379" s="6" t="s">
        <v>50</v>
      </c>
      <c r="D379" s="6" t="s">
        <v>51</v>
      </c>
      <c r="E379" s="6" t="s">
        <v>45</v>
      </c>
      <c r="F379" s="7">
        <f>IF(E379="-",1,IF(G379&gt;0,1,0))</f>
        <v>1</v>
      </c>
      <c r="G379" s="7">
        <v>1</v>
      </c>
      <c r="H379" s="7"/>
      <c r="I379" s="7"/>
      <c r="J379" s="7"/>
      <c r="K379" s="7"/>
      <c r="L379" s="7"/>
      <c r="M379" s="7"/>
      <c r="N379" s="7"/>
      <c r="O379" s="6"/>
      <c r="P379" s="6"/>
      <c r="Q379" s="6"/>
      <c r="R379" s="6"/>
      <c r="S379" s="6"/>
      <c r="T379" s="6"/>
      <c r="U379" s="6"/>
      <c r="V379" s="7">
        <v>3</v>
      </c>
      <c r="W379" s="7">
        <v>1</v>
      </c>
      <c r="X379" s="7">
        <v>6</v>
      </c>
      <c r="Y379" s="7">
        <v>3</v>
      </c>
      <c r="Z379" s="6" t="s">
        <v>1199</v>
      </c>
      <c r="AA379" s="6" t="s">
        <v>1200</v>
      </c>
      <c r="AB379" s="6"/>
      <c r="AC379" s="6"/>
      <c r="AD379" s="6" t="s">
        <v>1201</v>
      </c>
      <c r="AE379" s="6"/>
      <c r="AF379" s="6"/>
      <c r="AG379" s="6"/>
      <c r="AH379" s="8" t="s">
        <v>1202</v>
      </c>
    </row>
    <row r="380" spans="1:34" customFormat="1" ht="24">
      <c r="A380" s="5" t="s">
        <v>1203</v>
      </c>
      <c r="B380" s="6" t="s">
        <v>42</v>
      </c>
      <c r="C380" s="6" t="s">
        <v>43</v>
      </c>
      <c r="D380" s="6" t="s">
        <v>51</v>
      </c>
      <c r="E380" s="6" t="s">
        <v>73</v>
      </c>
      <c r="F380" s="7">
        <f>IF(E380="-",1,IF(G380&gt;0,1,0))</f>
        <v>1</v>
      </c>
      <c r="G380" s="7">
        <v>3</v>
      </c>
      <c r="H380" s="7"/>
      <c r="I380" s="7"/>
      <c r="J380" s="7"/>
      <c r="K380" s="7"/>
      <c r="L380" s="7"/>
      <c r="M380" s="7"/>
      <c r="N380" s="7"/>
      <c r="O380" s="6"/>
      <c r="P380" s="6"/>
      <c r="Q380" s="6"/>
      <c r="R380" s="6"/>
      <c r="S380" s="6"/>
      <c r="T380" s="6"/>
      <c r="U380" s="6"/>
      <c r="V380" s="7"/>
      <c r="W380" s="7"/>
      <c r="X380" s="7"/>
      <c r="Y380" s="7"/>
      <c r="Z380" s="6" t="s">
        <v>314</v>
      </c>
      <c r="AA380" s="6" t="s">
        <v>415</v>
      </c>
      <c r="AB380" s="6"/>
      <c r="AC380" s="6" t="s">
        <v>145</v>
      </c>
      <c r="AD380" s="6" t="s">
        <v>1204</v>
      </c>
      <c r="AE380" s="6"/>
      <c r="AF380" s="6"/>
      <c r="AG380" s="6"/>
      <c r="AH380" s="8" t="s">
        <v>84</v>
      </c>
    </row>
    <row r="381" spans="1:34" customFormat="1" ht="72">
      <c r="A381" s="9" t="s">
        <v>1205</v>
      </c>
      <c r="B381" s="10" t="s">
        <v>42</v>
      </c>
      <c r="C381" s="10" t="s">
        <v>91</v>
      </c>
      <c r="D381" s="10" t="s">
        <v>318</v>
      </c>
      <c r="E381" s="10" t="s">
        <v>36</v>
      </c>
      <c r="F381" s="7">
        <f>IF(E381="-",1,IF(G381&gt;0,1,0))</f>
        <v>1</v>
      </c>
      <c r="G381" s="7">
        <v>0</v>
      </c>
      <c r="H381" s="7"/>
      <c r="I381" s="7">
        <v>1</v>
      </c>
      <c r="J381" s="7"/>
      <c r="K381" s="7"/>
      <c r="L381" s="7"/>
      <c r="M381" s="7"/>
      <c r="N381" s="7"/>
      <c r="O381" s="10"/>
      <c r="P381" s="10"/>
      <c r="Q381" s="10"/>
      <c r="R381" s="10"/>
      <c r="S381" s="10"/>
      <c r="T381" s="10"/>
      <c r="U381" s="10"/>
      <c r="V381" s="7"/>
      <c r="W381" s="7"/>
      <c r="X381" s="7"/>
      <c r="Y381" s="7"/>
      <c r="Z381" s="10" t="s">
        <v>1206</v>
      </c>
      <c r="AA381" s="10"/>
      <c r="AB381" s="10"/>
      <c r="AC381" s="12" t="s">
        <v>87</v>
      </c>
      <c r="AD381" s="10" t="s">
        <v>1207</v>
      </c>
      <c r="AE381" s="10"/>
      <c r="AF381" s="10" t="s">
        <v>1208</v>
      </c>
      <c r="AG381" s="10"/>
      <c r="AH381" s="11" t="s">
        <v>1209</v>
      </c>
    </row>
    <row r="382" spans="1:34" customFormat="1" ht="36">
      <c r="A382" s="5" t="s">
        <v>1210</v>
      </c>
      <c r="B382" s="6" t="s">
        <v>126</v>
      </c>
      <c r="C382" s="6" t="s">
        <v>126</v>
      </c>
      <c r="D382" s="6" t="s">
        <v>193</v>
      </c>
      <c r="E382" s="6" t="s">
        <v>36</v>
      </c>
      <c r="F382" s="7">
        <f>IF(E382="-",1,IF(G382&gt;0,1,0))</f>
        <v>1</v>
      </c>
      <c r="G382" s="7">
        <v>0</v>
      </c>
      <c r="H382" s="7"/>
      <c r="I382" s="7"/>
      <c r="J382" s="7"/>
      <c r="K382" s="7"/>
      <c r="L382" s="7"/>
      <c r="M382" s="7"/>
      <c r="N382" s="7"/>
      <c r="O382" s="6"/>
      <c r="P382" s="6"/>
      <c r="Q382" s="6"/>
      <c r="R382" s="6"/>
      <c r="S382" s="6" t="s">
        <v>830</v>
      </c>
      <c r="T382" s="6" t="s">
        <v>281</v>
      </c>
      <c r="U382" s="6" t="s">
        <v>151</v>
      </c>
      <c r="V382" s="7">
        <v>4</v>
      </c>
      <c r="W382" s="7">
        <v>4</v>
      </c>
      <c r="X382" s="7">
        <v>3</v>
      </c>
      <c r="Y382" s="7">
        <v>5</v>
      </c>
      <c r="Z382" s="6"/>
      <c r="AA382" s="6" t="s">
        <v>1211</v>
      </c>
      <c r="AB382" s="6"/>
      <c r="AC382" s="6"/>
      <c r="AD382" s="6" t="s">
        <v>1212</v>
      </c>
      <c r="AE382" s="6"/>
      <c r="AF382" s="6"/>
      <c r="AG382" s="6"/>
      <c r="AH382" s="8" t="s">
        <v>104</v>
      </c>
    </row>
    <row r="383" spans="1:34" customFormat="1" ht="24">
      <c r="A383" s="5" t="s">
        <v>1213</v>
      </c>
      <c r="B383" s="6" t="s">
        <v>42</v>
      </c>
      <c r="C383" s="6" t="s">
        <v>77</v>
      </c>
      <c r="D383" s="6" t="s">
        <v>78</v>
      </c>
      <c r="E383" s="6" t="s">
        <v>66</v>
      </c>
      <c r="F383" s="7">
        <f>IF(E383="-",1,IF(G383&gt;0,1,0))</f>
        <v>1</v>
      </c>
      <c r="G383" s="7">
        <v>4</v>
      </c>
      <c r="H383" s="7"/>
      <c r="I383" s="7"/>
      <c r="J383" s="7"/>
      <c r="K383" s="7"/>
      <c r="L383" s="7"/>
      <c r="M383" s="7"/>
      <c r="N383" s="7"/>
      <c r="O383" s="6"/>
      <c r="P383" s="6"/>
      <c r="Q383" s="6"/>
      <c r="R383" s="6"/>
      <c r="S383" s="6"/>
      <c r="T383" s="6"/>
      <c r="U383" s="6"/>
      <c r="V383" s="7">
        <v>4</v>
      </c>
      <c r="W383" s="7">
        <v>1</v>
      </c>
      <c r="X383" s="7">
        <v>1</v>
      </c>
      <c r="Y383" s="7">
        <v>3</v>
      </c>
      <c r="Z383" s="6"/>
      <c r="AA383" s="6" t="s">
        <v>79</v>
      </c>
      <c r="AB383" s="6"/>
      <c r="AC383" s="6"/>
      <c r="AD383" s="6" t="s">
        <v>1214</v>
      </c>
      <c r="AE383" s="6"/>
      <c r="AF383" s="6"/>
      <c r="AG383" s="6"/>
      <c r="AH383" s="8" t="s">
        <v>577</v>
      </c>
    </row>
    <row r="384" spans="1:34" customFormat="1" ht="24">
      <c r="A384" s="5" t="s">
        <v>1215</v>
      </c>
      <c r="B384" s="6" t="s">
        <v>42</v>
      </c>
      <c r="C384" s="6" t="s">
        <v>77</v>
      </c>
      <c r="D384" s="6" t="s">
        <v>78</v>
      </c>
      <c r="E384" s="6" t="s">
        <v>66</v>
      </c>
      <c r="F384" s="7">
        <f>IF(E384="-",1,IF(G384&gt;0,1,0))</f>
        <v>1</v>
      </c>
      <c r="G384" s="7">
        <v>4</v>
      </c>
      <c r="H384" s="7"/>
      <c r="I384" s="7"/>
      <c r="J384" s="7"/>
      <c r="K384" s="7"/>
      <c r="L384" s="7"/>
      <c r="M384" s="7"/>
      <c r="N384" s="7"/>
      <c r="O384" s="6"/>
      <c r="P384" s="6"/>
      <c r="Q384" s="6"/>
      <c r="R384" s="6"/>
      <c r="S384" s="6"/>
      <c r="T384" s="6"/>
      <c r="U384" s="6"/>
      <c r="V384" s="7">
        <v>2</v>
      </c>
      <c r="W384" s="7">
        <v>2</v>
      </c>
      <c r="X384" s="7">
        <v>1</v>
      </c>
      <c r="Y384" s="7">
        <v>2</v>
      </c>
      <c r="Z384" s="6"/>
      <c r="AA384" s="6" t="s">
        <v>662</v>
      </c>
      <c r="AB384" s="6"/>
      <c r="AC384" s="6"/>
      <c r="AD384" s="6" t="s">
        <v>1216</v>
      </c>
      <c r="AE384" s="6"/>
      <c r="AF384" s="6"/>
      <c r="AG384" s="6"/>
      <c r="AH384" s="8" t="s">
        <v>81</v>
      </c>
    </row>
    <row r="385" spans="1:34" customFormat="1" ht="48">
      <c r="A385" s="5" t="s">
        <v>1217</v>
      </c>
      <c r="B385" s="6" t="s">
        <v>33</v>
      </c>
      <c r="C385" s="6" t="s">
        <v>34</v>
      </c>
      <c r="D385" s="6" t="s">
        <v>127</v>
      </c>
      <c r="E385" s="6" t="s">
        <v>45</v>
      </c>
      <c r="F385" s="7">
        <f>IF(E385="-",1,IF(G385&gt;0,1,0))</f>
        <v>0</v>
      </c>
      <c r="G385" s="7">
        <v>0</v>
      </c>
      <c r="H385" s="7">
        <v>2</v>
      </c>
      <c r="I385" s="7" t="s">
        <v>36</v>
      </c>
      <c r="J385" s="7" t="s">
        <v>36</v>
      </c>
      <c r="K385" s="7"/>
      <c r="L385" s="7"/>
      <c r="M385" s="7"/>
      <c r="N385" s="7"/>
      <c r="O385" s="6"/>
      <c r="P385" s="6"/>
      <c r="Q385" s="6"/>
      <c r="R385" s="6"/>
      <c r="S385" s="6"/>
      <c r="T385" s="6"/>
      <c r="U385" s="6"/>
      <c r="V385" s="7"/>
      <c r="W385" s="7"/>
      <c r="X385" s="7"/>
      <c r="Y385" s="7"/>
      <c r="Z385" s="6"/>
      <c r="AA385" s="6" t="s">
        <v>1016</v>
      </c>
      <c r="AB385" s="6"/>
      <c r="AC385" s="6"/>
      <c r="AD385" s="6" t="s">
        <v>1218</v>
      </c>
      <c r="AE385" s="6"/>
      <c r="AF385" s="6" t="s">
        <v>1219</v>
      </c>
      <c r="AG385" s="6"/>
      <c r="AH385" s="8" t="s">
        <v>1220</v>
      </c>
    </row>
    <row r="386" spans="1:34" customFormat="1" ht="24">
      <c r="A386" s="5" t="s">
        <v>1221</v>
      </c>
      <c r="B386" s="6" t="s">
        <v>42</v>
      </c>
      <c r="C386" s="6" t="s">
        <v>65</v>
      </c>
      <c r="D386" s="6" t="s">
        <v>51</v>
      </c>
      <c r="E386" s="6" t="s">
        <v>45</v>
      </c>
      <c r="F386" s="7">
        <f>IF(E386="-",1,IF(G386&gt;0,1,0))</f>
        <v>1</v>
      </c>
      <c r="G386" s="7">
        <v>1</v>
      </c>
      <c r="H386" s="7"/>
      <c r="I386" s="7">
        <v>5</v>
      </c>
      <c r="J386" s="7"/>
      <c r="K386" s="7"/>
      <c r="L386" s="7"/>
      <c r="M386" s="7"/>
      <c r="N386" s="7"/>
      <c r="O386" s="6"/>
      <c r="P386" s="6"/>
      <c r="Q386" s="6"/>
      <c r="R386" s="6"/>
      <c r="S386" s="6"/>
      <c r="T386" s="6"/>
      <c r="U386" s="6"/>
      <c r="V386" s="7"/>
      <c r="W386" s="7"/>
      <c r="X386" s="7"/>
      <c r="Y386" s="7"/>
      <c r="Z386" s="6"/>
      <c r="AA386" s="6" t="s">
        <v>348</v>
      </c>
      <c r="AB386" s="6"/>
      <c r="AC386" s="6"/>
      <c r="AD386" s="6" t="s">
        <v>1222</v>
      </c>
      <c r="AE386" s="6"/>
      <c r="AF386" s="6"/>
      <c r="AG386" s="6"/>
      <c r="AH386" s="8" t="s">
        <v>48</v>
      </c>
    </row>
    <row r="387" spans="1:34" customFormat="1" ht="24">
      <c r="A387" s="5" t="s">
        <v>1223</v>
      </c>
      <c r="B387" s="6" t="s">
        <v>126</v>
      </c>
      <c r="C387" s="6" t="s">
        <v>126</v>
      </c>
      <c r="D387" s="6" t="s">
        <v>51</v>
      </c>
      <c r="E387" s="6" t="s">
        <v>66</v>
      </c>
      <c r="F387" s="7">
        <f>IF(E387="-",1,IF(G387&gt;0,1,0))</f>
        <v>1</v>
      </c>
      <c r="G387" s="7">
        <v>1</v>
      </c>
      <c r="H387" s="7"/>
      <c r="I387" s="7"/>
      <c r="J387" s="7"/>
      <c r="K387" s="7"/>
      <c r="L387" s="7"/>
      <c r="M387" s="7"/>
      <c r="N387" s="7"/>
      <c r="O387" s="6"/>
      <c r="P387" s="6"/>
      <c r="Q387" s="6"/>
      <c r="R387" s="6"/>
      <c r="S387" s="6" t="s">
        <v>128</v>
      </c>
      <c r="T387" s="6" t="s">
        <v>129</v>
      </c>
      <c r="U387" s="6" t="s">
        <v>151</v>
      </c>
      <c r="V387" s="7">
        <v>1</v>
      </c>
      <c r="W387" s="7">
        <v>1</v>
      </c>
      <c r="X387" s="7">
        <v>2</v>
      </c>
      <c r="Y387" s="7">
        <v>1</v>
      </c>
      <c r="Z387" s="6"/>
      <c r="AA387" s="6" t="s">
        <v>1224</v>
      </c>
      <c r="AB387" s="6"/>
      <c r="AC387" s="6"/>
      <c r="AD387" s="6" t="s">
        <v>1225</v>
      </c>
      <c r="AE387" s="6"/>
      <c r="AF387" s="6"/>
      <c r="AG387" s="6"/>
      <c r="AH387" s="8" t="s">
        <v>1226</v>
      </c>
    </row>
    <row r="388" spans="1:34" customFormat="1" ht="24">
      <c r="A388" s="5" t="s">
        <v>1227</v>
      </c>
      <c r="B388" s="6" t="s">
        <v>126</v>
      </c>
      <c r="C388" s="6" t="s">
        <v>126</v>
      </c>
      <c r="D388" s="6" t="s">
        <v>51</v>
      </c>
      <c r="E388" s="6"/>
      <c r="F388" s="7"/>
      <c r="G388" s="7"/>
      <c r="H388" s="7"/>
      <c r="I388" s="7"/>
      <c r="J388" s="7"/>
      <c r="K388" s="7"/>
      <c r="L388" s="7"/>
      <c r="M388" s="7"/>
      <c r="N388" s="7"/>
      <c r="O388" s="6"/>
      <c r="P388" s="6"/>
      <c r="Q388" s="6"/>
      <c r="R388" s="6"/>
      <c r="S388" s="6" t="s">
        <v>128</v>
      </c>
      <c r="T388" s="6" t="s">
        <v>135</v>
      </c>
      <c r="U388" s="6" t="s">
        <v>151</v>
      </c>
      <c r="V388" s="7">
        <v>1</v>
      </c>
      <c r="W388" s="7">
        <v>1</v>
      </c>
      <c r="X388" s="7">
        <v>2</v>
      </c>
      <c r="Y388" s="7">
        <v>2</v>
      </c>
      <c r="Z388" s="6"/>
      <c r="AA388" s="6" t="s">
        <v>1224</v>
      </c>
      <c r="AB388" s="6"/>
      <c r="AC388" s="6"/>
      <c r="AD388" s="6" t="s">
        <v>1225</v>
      </c>
      <c r="AE388" s="6"/>
      <c r="AF388" s="6"/>
      <c r="AG388" s="6"/>
      <c r="AH388" s="8" t="s">
        <v>1226</v>
      </c>
    </row>
    <row r="389" spans="1:34" customFormat="1" ht="24">
      <c r="A389" s="5" t="s">
        <v>1228</v>
      </c>
      <c r="B389" s="6" t="s">
        <v>42</v>
      </c>
      <c r="C389" s="6" t="s">
        <v>65</v>
      </c>
      <c r="D389" s="6" t="s">
        <v>51</v>
      </c>
      <c r="E389" s="6" t="s">
        <v>45</v>
      </c>
      <c r="F389" s="7">
        <f>IF(E389="-",1,IF(G389&gt;0,1,0))</f>
        <v>1</v>
      </c>
      <c r="G389" s="7">
        <v>1</v>
      </c>
      <c r="H389" s="7"/>
      <c r="I389" s="7">
        <v>4</v>
      </c>
      <c r="J389" s="16"/>
      <c r="K389" s="7"/>
      <c r="L389" s="7"/>
      <c r="M389" s="7"/>
      <c r="N389" s="7"/>
      <c r="O389" s="6"/>
      <c r="P389" s="6"/>
      <c r="Q389" s="6"/>
      <c r="R389" s="6"/>
      <c r="S389" s="6"/>
      <c r="T389" s="6"/>
      <c r="U389" s="6"/>
      <c r="V389" s="7"/>
      <c r="W389" s="7"/>
      <c r="X389" s="7"/>
      <c r="Y389" s="7"/>
      <c r="Z389" s="6" t="s">
        <v>1229</v>
      </c>
      <c r="AA389" s="6" t="s">
        <v>224</v>
      </c>
      <c r="AB389" s="6"/>
      <c r="AC389" s="6"/>
      <c r="AD389" s="6" t="s">
        <v>1230</v>
      </c>
      <c r="AE389" s="6"/>
      <c r="AF389" s="6"/>
      <c r="AG389" s="6"/>
      <c r="AH389" s="8" t="s">
        <v>891</v>
      </c>
    </row>
    <row r="390" spans="1:34" customFormat="1" ht="24">
      <c r="A390" s="5" t="s">
        <v>1231</v>
      </c>
      <c r="B390" s="6" t="s">
        <v>126</v>
      </c>
      <c r="C390" s="6" t="s">
        <v>126</v>
      </c>
      <c r="D390" s="6" t="s">
        <v>127</v>
      </c>
      <c r="E390" s="6" t="s">
        <v>66</v>
      </c>
      <c r="F390" s="7">
        <f>IF(E390="-",1,IF(G390&gt;0,1,0))</f>
        <v>1</v>
      </c>
      <c r="G390" s="7">
        <v>1</v>
      </c>
      <c r="H390" s="7"/>
      <c r="I390" s="7"/>
      <c r="J390" s="7"/>
      <c r="K390" s="7"/>
      <c r="L390" s="7"/>
      <c r="M390" s="7"/>
      <c r="N390" s="7"/>
      <c r="O390" s="6"/>
      <c r="P390" s="6"/>
      <c r="Q390" s="6"/>
      <c r="R390" s="6"/>
      <c r="S390" s="6" t="s">
        <v>169</v>
      </c>
      <c r="T390" s="6" t="s">
        <v>150</v>
      </c>
      <c r="U390" s="6" t="s">
        <v>151</v>
      </c>
      <c r="V390" s="7">
        <v>3</v>
      </c>
      <c r="W390" s="7">
        <v>4</v>
      </c>
      <c r="X390" s="7">
        <v>2</v>
      </c>
      <c r="Y390" s="7">
        <v>4</v>
      </c>
      <c r="Z390" s="6"/>
      <c r="AA390" s="6" t="s">
        <v>1232</v>
      </c>
      <c r="AB390" s="6"/>
      <c r="AC390" s="6"/>
      <c r="AD390" s="6" t="s">
        <v>1233</v>
      </c>
      <c r="AE390" s="6"/>
      <c r="AF390" s="6"/>
      <c r="AG390" s="6"/>
      <c r="AH390" s="8" t="s">
        <v>1041</v>
      </c>
    </row>
    <row r="391" spans="1:34" customFormat="1" ht="24">
      <c r="A391" s="5" t="s">
        <v>1234</v>
      </c>
      <c r="B391" s="6" t="s">
        <v>126</v>
      </c>
      <c r="C391" s="6" t="s">
        <v>126</v>
      </c>
      <c r="D391" s="6" t="s">
        <v>78</v>
      </c>
      <c r="E391" s="6" t="s">
        <v>66</v>
      </c>
      <c r="F391" s="7">
        <f>IF(E391="-",1,IF(G391&gt;0,1,0))</f>
        <v>1</v>
      </c>
      <c r="G391" s="7">
        <v>1</v>
      </c>
      <c r="H391" s="7"/>
      <c r="I391" s="7"/>
      <c r="J391" s="7"/>
      <c r="K391" s="7"/>
      <c r="L391" s="7"/>
      <c r="M391" s="7"/>
      <c r="N391" s="7"/>
      <c r="O391" s="6"/>
      <c r="P391" s="6"/>
      <c r="Q391" s="6"/>
      <c r="R391" s="6"/>
      <c r="S391" s="6" t="s">
        <v>169</v>
      </c>
      <c r="T391" s="6" t="s">
        <v>129</v>
      </c>
      <c r="U391" s="6" t="s">
        <v>151</v>
      </c>
      <c r="V391" s="7">
        <v>2</v>
      </c>
      <c r="W391" s="7">
        <v>1</v>
      </c>
      <c r="X391" s="7">
        <v>2</v>
      </c>
      <c r="Y391" s="7">
        <v>2</v>
      </c>
      <c r="Z391" s="6"/>
      <c r="AA391" s="6" t="s">
        <v>1232</v>
      </c>
      <c r="AB391" s="6"/>
      <c r="AC391" s="6"/>
      <c r="AD391" s="6" t="s">
        <v>1235</v>
      </c>
      <c r="AE391" s="6"/>
      <c r="AF391" s="6"/>
      <c r="AG391" s="6"/>
      <c r="AH391" s="8" t="s">
        <v>409</v>
      </c>
    </row>
    <row r="392" spans="1:34" customFormat="1" ht="24">
      <c r="A392" s="5" t="s">
        <v>1236</v>
      </c>
      <c r="B392" s="6" t="s">
        <v>126</v>
      </c>
      <c r="C392" s="6" t="s">
        <v>126</v>
      </c>
      <c r="D392" s="6" t="s">
        <v>78</v>
      </c>
      <c r="E392" s="6"/>
      <c r="F392" s="7"/>
      <c r="G392" s="7"/>
      <c r="H392" s="7"/>
      <c r="I392" s="7"/>
      <c r="J392" s="7"/>
      <c r="K392" s="7"/>
      <c r="L392" s="7"/>
      <c r="M392" s="7"/>
      <c r="N392" s="7"/>
      <c r="O392" s="6"/>
      <c r="P392" s="6"/>
      <c r="Q392" s="6"/>
      <c r="R392" s="6"/>
      <c r="S392" s="6" t="s">
        <v>169</v>
      </c>
      <c r="T392" s="6" t="s">
        <v>135</v>
      </c>
      <c r="U392" s="6" t="s">
        <v>151</v>
      </c>
      <c r="V392" s="7">
        <v>2</v>
      </c>
      <c r="W392" s="7">
        <v>4</v>
      </c>
      <c r="X392" s="7">
        <v>2</v>
      </c>
      <c r="Y392" s="7">
        <v>4</v>
      </c>
      <c r="Z392" s="6"/>
      <c r="AA392" s="6" t="s">
        <v>1232</v>
      </c>
      <c r="AB392" s="6"/>
      <c r="AC392" s="6"/>
      <c r="AD392" s="6" t="s">
        <v>1235</v>
      </c>
      <c r="AE392" s="6"/>
      <c r="AF392" s="6"/>
      <c r="AG392" s="6"/>
      <c r="AH392" s="8" t="s">
        <v>409</v>
      </c>
    </row>
    <row r="393" spans="1:34" customFormat="1" ht="48">
      <c r="A393" s="5" t="s">
        <v>1237</v>
      </c>
      <c r="B393" s="6" t="s">
        <v>126</v>
      </c>
      <c r="C393" s="6" t="s">
        <v>126</v>
      </c>
      <c r="D393" s="6" t="s">
        <v>35</v>
      </c>
      <c r="E393" s="6" t="s">
        <v>36</v>
      </c>
      <c r="F393" s="7">
        <f>IF(E393="-",1,IF(G393&gt;0,1,0))</f>
        <v>1</v>
      </c>
      <c r="G393" s="7">
        <v>0</v>
      </c>
      <c r="H393" s="7"/>
      <c r="I393" s="7"/>
      <c r="J393" s="7"/>
      <c r="K393" s="7"/>
      <c r="L393" s="7"/>
      <c r="M393" s="7"/>
      <c r="N393" s="7"/>
      <c r="O393" s="6"/>
      <c r="P393" s="6"/>
      <c r="Q393" s="6"/>
      <c r="R393" s="6"/>
      <c r="S393" s="6" t="s">
        <v>169</v>
      </c>
      <c r="T393" s="6" t="s">
        <v>129</v>
      </c>
      <c r="U393" s="6" t="s">
        <v>130</v>
      </c>
      <c r="V393" s="7">
        <v>11</v>
      </c>
      <c r="W393" s="7">
        <v>3</v>
      </c>
      <c r="X393" s="7">
        <v>6</v>
      </c>
      <c r="Y393" s="7">
        <v>4</v>
      </c>
      <c r="Z393" s="6"/>
      <c r="AA393" s="6" t="s">
        <v>1238</v>
      </c>
      <c r="AB393" s="6"/>
      <c r="AC393" s="6"/>
      <c r="AD393" s="6" t="s">
        <v>1239</v>
      </c>
      <c r="AE393" s="6"/>
      <c r="AF393" s="6"/>
      <c r="AG393" s="6"/>
      <c r="AH393" s="8" t="s">
        <v>1240</v>
      </c>
    </row>
    <row r="394" spans="1:34" customFormat="1" ht="48">
      <c r="A394" s="5" t="s">
        <v>1241</v>
      </c>
      <c r="B394" s="6" t="s">
        <v>126</v>
      </c>
      <c r="C394" s="6" t="s">
        <v>126</v>
      </c>
      <c r="D394" s="6" t="s">
        <v>35</v>
      </c>
      <c r="E394" s="6"/>
      <c r="F394" s="7"/>
      <c r="G394" s="7"/>
      <c r="H394" s="7"/>
      <c r="I394" s="7"/>
      <c r="J394" s="7"/>
      <c r="K394" s="7"/>
      <c r="L394" s="7"/>
      <c r="M394" s="7"/>
      <c r="N394" s="7"/>
      <c r="O394" s="6"/>
      <c r="P394" s="6"/>
      <c r="Q394" s="6"/>
      <c r="R394" s="6"/>
      <c r="S394" s="6" t="s">
        <v>169</v>
      </c>
      <c r="T394" s="6" t="s">
        <v>135</v>
      </c>
      <c r="U394" s="6" t="s">
        <v>130</v>
      </c>
      <c r="V394" s="7">
        <v>11</v>
      </c>
      <c r="W394" s="7">
        <v>8</v>
      </c>
      <c r="X394" s="7">
        <v>10</v>
      </c>
      <c r="Y394" s="7">
        <v>8</v>
      </c>
      <c r="Z394" s="6"/>
      <c r="AA394" s="6" t="s">
        <v>1238</v>
      </c>
      <c r="AB394" s="6"/>
      <c r="AC394" s="6"/>
      <c r="AD394" s="6" t="s">
        <v>1239</v>
      </c>
      <c r="AE394" s="6"/>
      <c r="AF394" s="6"/>
      <c r="AG394" s="6"/>
      <c r="AH394" s="8" t="s">
        <v>1240</v>
      </c>
    </row>
    <row r="395" spans="1:34" customFormat="1" ht="48">
      <c r="A395" s="5" t="s">
        <v>1242</v>
      </c>
      <c r="B395" s="6" t="s">
        <v>42</v>
      </c>
      <c r="C395" s="6" t="s">
        <v>199</v>
      </c>
      <c r="D395" s="6" t="s">
        <v>160</v>
      </c>
      <c r="E395" s="6" t="s">
        <v>45</v>
      </c>
      <c r="F395" s="7">
        <f>IF(E395="-",1,IF(G395&gt;0,1,0))</f>
        <v>1</v>
      </c>
      <c r="G395" s="7">
        <v>3</v>
      </c>
      <c r="H395" s="7"/>
      <c r="I395" s="7"/>
      <c r="J395" s="7"/>
      <c r="K395" s="7"/>
      <c r="L395" s="7"/>
      <c r="M395" s="7"/>
      <c r="N395" s="7"/>
      <c r="O395" s="6"/>
      <c r="P395" s="6"/>
      <c r="Q395" s="6"/>
      <c r="R395" s="6"/>
      <c r="S395" s="6"/>
      <c r="T395" s="6"/>
      <c r="U395" s="6"/>
      <c r="V395" s="7"/>
      <c r="W395" s="7"/>
      <c r="X395" s="7"/>
      <c r="Y395" s="7"/>
      <c r="Z395" s="6"/>
      <c r="AA395" s="6"/>
      <c r="AB395" s="6"/>
      <c r="AC395" s="6"/>
      <c r="AD395" s="6" t="s">
        <v>1243</v>
      </c>
      <c r="AE395" s="6"/>
      <c r="AF395" s="6" t="s">
        <v>1244</v>
      </c>
      <c r="AG395" s="6"/>
      <c r="AH395" s="8" t="s">
        <v>487</v>
      </c>
    </row>
    <row r="396" spans="1:34" customFormat="1" ht="36">
      <c r="A396" s="5" t="s">
        <v>1245</v>
      </c>
      <c r="B396" s="6" t="s">
        <v>33</v>
      </c>
      <c r="C396" s="6" t="s">
        <v>34</v>
      </c>
      <c r="D396" s="6" t="s">
        <v>51</v>
      </c>
      <c r="E396" s="6" t="s">
        <v>45</v>
      </c>
      <c r="F396" s="7">
        <f>IF(E396="-",1,IF(G396&gt;0,1,0))</f>
        <v>1</v>
      </c>
      <c r="G396" s="7">
        <v>4</v>
      </c>
      <c r="H396" s="7">
        <v>5</v>
      </c>
      <c r="I396" s="7" t="s">
        <v>36</v>
      </c>
      <c r="J396" s="7">
        <v>2</v>
      </c>
      <c r="K396" s="7"/>
      <c r="L396" s="7"/>
      <c r="M396" s="7"/>
      <c r="N396" s="7"/>
      <c r="O396" s="6"/>
      <c r="P396" s="6"/>
      <c r="Q396" s="6"/>
      <c r="R396" s="6"/>
      <c r="S396" s="6"/>
      <c r="T396" s="6"/>
      <c r="U396" s="6"/>
      <c r="V396" s="7"/>
      <c r="W396" s="7"/>
      <c r="X396" s="7"/>
      <c r="Y396" s="7"/>
      <c r="Z396" s="6"/>
      <c r="AA396" s="6" t="s">
        <v>1246</v>
      </c>
      <c r="AB396" s="6"/>
      <c r="AC396" s="6"/>
      <c r="AD396" s="6" t="s">
        <v>1247</v>
      </c>
      <c r="AE396" s="6"/>
      <c r="AF396" s="6"/>
      <c r="AG396" s="6"/>
      <c r="AH396" s="8" t="s">
        <v>71</v>
      </c>
    </row>
    <row r="397" spans="1:34" customFormat="1" ht="36">
      <c r="A397" s="9" t="s">
        <v>1248</v>
      </c>
      <c r="B397" s="10" t="s">
        <v>42</v>
      </c>
      <c r="C397" s="10" t="s">
        <v>91</v>
      </c>
      <c r="D397" s="10" t="s">
        <v>44</v>
      </c>
      <c r="E397" s="10" t="s">
        <v>66</v>
      </c>
      <c r="F397" s="7">
        <f>IF(E397="-",1,IF(G397&gt;0,1,0))</f>
        <v>0</v>
      </c>
      <c r="G397" s="7">
        <v>0</v>
      </c>
      <c r="H397" s="7"/>
      <c r="I397" s="7">
        <v>2</v>
      </c>
      <c r="J397" s="7"/>
      <c r="K397" s="7"/>
      <c r="L397" s="7"/>
      <c r="M397" s="7"/>
      <c r="N397" s="7"/>
      <c r="O397" s="10"/>
      <c r="P397" s="10"/>
      <c r="Q397" s="10"/>
      <c r="R397" s="10"/>
      <c r="S397" s="10"/>
      <c r="T397" s="10"/>
      <c r="U397" s="10"/>
      <c r="V397" s="7"/>
      <c r="W397" s="7"/>
      <c r="X397" s="7"/>
      <c r="Y397" s="7"/>
      <c r="Z397" s="10" t="s">
        <v>1249</v>
      </c>
      <c r="AA397" s="10"/>
      <c r="AB397" s="10"/>
      <c r="AC397" s="12" t="s">
        <v>102</v>
      </c>
      <c r="AD397" s="10" t="s">
        <v>1250</v>
      </c>
      <c r="AE397" s="10"/>
      <c r="AF397" s="10"/>
      <c r="AG397" s="10"/>
      <c r="AH397" s="11" t="s">
        <v>100</v>
      </c>
    </row>
    <row r="398" spans="1:34" customFormat="1" ht="15">
      <c r="A398" s="5" t="s">
        <v>1251</v>
      </c>
      <c r="B398" s="6" t="s">
        <v>42</v>
      </c>
      <c r="C398" s="6" t="s">
        <v>77</v>
      </c>
      <c r="D398" s="6" t="s">
        <v>78</v>
      </c>
      <c r="E398" s="6" t="s">
        <v>73</v>
      </c>
      <c r="F398" s="7">
        <f>IF(E398="-",1,IF(G398&gt;0,1,0))</f>
        <v>1</v>
      </c>
      <c r="G398" s="7">
        <v>4</v>
      </c>
      <c r="H398" s="7"/>
      <c r="I398" s="7"/>
      <c r="J398" s="7"/>
      <c r="K398" s="7"/>
      <c r="L398" s="7"/>
      <c r="M398" s="7"/>
      <c r="N398" s="7"/>
      <c r="O398" s="6"/>
      <c r="P398" s="6"/>
      <c r="Q398" s="6"/>
      <c r="R398" s="6"/>
      <c r="S398" s="6"/>
      <c r="T398" s="6"/>
      <c r="U398" s="6"/>
      <c r="V398" s="7">
        <v>6</v>
      </c>
      <c r="W398" s="7">
        <v>4</v>
      </c>
      <c r="X398" s="7">
        <v>1</v>
      </c>
      <c r="Y398" s="7">
        <v>4</v>
      </c>
      <c r="Z398" s="6"/>
      <c r="AA398" s="6" t="s">
        <v>79</v>
      </c>
      <c r="AB398" s="6"/>
      <c r="AC398" s="6"/>
      <c r="AD398" s="6" t="s">
        <v>1252</v>
      </c>
      <c r="AE398" s="6"/>
      <c r="AF398" s="6"/>
      <c r="AG398" s="6"/>
      <c r="AH398" s="8" t="s">
        <v>81</v>
      </c>
    </row>
    <row r="399" spans="1:34" ht="24">
      <c r="A399" s="5" t="s">
        <v>1253</v>
      </c>
      <c r="B399" s="6" t="s">
        <v>42</v>
      </c>
      <c r="C399" s="6" t="s">
        <v>43</v>
      </c>
      <c r="D399" s="6" t="s">
        <v>78</v>
      </c>
      <c r="E399" s="6" t="s">
        <v>45</v>
      </c>
      <c r="F399" s="7">
        <f>IF(E399="-",1,IF(G399&gt;0,1,0))</f>
        <v>1</v>
      </c>
      <c r="G399" s="7">
        <v>1</v>
      </c>
      <c r="H399" s="7"/>
      <c r="I399" s="7"/>
      <c r="J399" s="7"/>
      <c r="K399" s="7"/>
      <c r="L399" s="7"/>
      <c r="M399" s="7"/>
      <c r="N399" s="7"/>
      <c r="O399" s="6"/>
      <c r="P399" s="6"/>
      <c r="Q399" s="6"/>
      <c r="R399" s="6"/>
      <c r="S399" s="6"/>
      <c r="T399" s="6"/>
      <c r="U399" s="6"/>
      <c r="V399" s="7"/>
      <c r="W399" s="7"/>
      <c r="X399" s="7"/>
      <c r="Y399" s="7"/>
      <c r="Z399" s="6"/>
      <c r="AA399" s="6"/>
      <c r="AB399" s="6"/>
      <c r="AC399" s="6" t="s">
        <v>102</v>
      </c>
      <c r="AD399" s="6" t="s">
        <v>1254</v>
      </c>
      <c r="AE399" s="6"/>
      <c r="AF399" s="6"/>
      <c r="AG399" s="6"/>
      <c r="AH399" s="8" t="s">
        <v>333</v>
      </c>
    </row>
    <row r="400" spans="1:34" customFormat="1" ht="15">
      <c r="A400" s="5" t="s">
        <v>1255</v>
      </c>
      <c r="B400" s="6" t="s">
        <v>42</v>
      </c>
      <c r="C400" s="6" t="s">
        <v>65</v>
      </c>
      <c r="D400" s="6" t="s">
        <v>51</v>
      </c>
      <c r="E400" s="6" t="s">
        <v>45</v>
      </c>
      <c r="F400" s="7">
        <f>IF(E400="-",1,IF(G400&gt;0,1,0))</f>
        <v>1</v>
      </c>
      <c r="G400" s="7">
        <v>1</v>
      </c>
      <c r="H400" s="7"/>
      <c r="I400" s="7">
        <v>4</v>
      </c>
      <c r="J400" s="7"/>
      <c r="K400" s="7"/>
      <c r="L400" s="7"/>
      <c r="M400" s="7"/>
      <c r="N400" s="7"/>
      <c r="O400" s="6"/>
      <c r="P400" s="6"/>
      <c r="Q400" s="6"/>
      <c r="R400" s="6"/>
      <c r="S400" s="6"/>
      <c r="T400" s="6"/>
      <c r="U400" s="6"/>
      <c r="V400" s="7"/>
      <c r="W400" s="7"/>
      <c r="X400" s="7"/>
      <c r="Y400" s="7"/>
      <c r="Z400" s="6"/>
      <c r="AA400" s="6" t="s">
        <v>224</v>
      </c>
      <c r="AB400" s="6"/>
      <c r="AC400" s="6"/>
      <c r="AD400" s="6" t="s">
        <v>1256</v>
      </c>
      <c r="AE400" s="6"/>
      <c r="AF400" s="6"/>
      <c r="AG400" s="6"/>
      <c r="AH400" s="8" t="s">
        <v>1257</v>
      </c>
    </row>
    <row r="401" spans="1:34" customFormat="1" ht="24">
      <c r="A401" s="5" t="s">
        <v>1258</v>
      </c>
      <c r="B401" s="6" t="s">
        <v>42</v>
      </c>
      <c r="C401" s="6" t="s">
        <v>381</v>
      </c>
      <c r="D401" s="6" t="s">
        <v>127</v>
      </c>
      <c r="E401" s="6" t="s">
        <v>73</v>
      </c>
      <c r="F401" s="7">
        <f>IF(E401="-",1,IF(G401&gt;0,1,0))</f>
        <v>1</v>
      </c>
      <c r="G401" s="7">
        <v>1</v>
      </c>
      <c r="H401" s="7"/>
      <c r="I401" s="7"/>
      <c r="J401" s="7"/>
      <c r="K401" s="7"/>
      <c r="L401" s="7"/>
      <c r="M401" s="7"/>
      <c r="N401" s="7">
        <v>4</v>
      </c>
      <c r="O401" s="6" t="s">
        <v>388</v>
      </c>
      <c r="P401" s="6">
        <v>10</v>
      </c>
      <c r="Q401" s="6" t="s">
        <v>389</v>
      </c>
      <c r="R401" s="6">
        <v>10</v>
      </c>
      <c r="S401" s="6"/>
      <c r="T401" s="6"/>
      <c r="U401" s="6"/>
      <c r="V401" s="7"/>
      <c r="W401" s="7"/>
      <c r="X401" s="7"/>
      <c r="Y401" s="7"/>
      <c r="Z401" s="6"/>
      <c r="AA401" s="6"/>
      <c r="AB401" s="6"/>
      <c r="AC401" s="6"/>
      <c r="AD401" s="6" t="s">
        <v>1259</v>
      </c>
      <c r="AE401" s="6" t="s">
        <v>1260</v>
      </c>
      <c r="AF401" s="6"/>
      <c r="AG401" s="6"/>
      <c r="AH401" s="8" t="s">
        <v>48</v>
      </c>
    </row>
    <row r="402" spans="1:34" customFormat="1" ht="48">
      <c r="A402" s="5" t="s">
        <v>1261</v>
      </c>
      <c r="B402" s="6" t="s">
        <v>33</v>
      </c>
      <c r="C402" s="6" t="s">
        <v>34</v>
      </c>
      <c r="D402" s="6" t="s">
        <v>51</v>
      </c>
      <c r="E402" s="6" t="s">
        <v>73</v>
      </c>
      <c r="F402" s="7">
        <f>IF(E402="-",1,IF(G402&gt;0,1,0))</f>
        <v>1</v>
      </c>
      <c r="G402" s="7">
        <v>3</v>
      </c>
      <c r="H402" s="7">
        <v>4</v>
      </c>
      <c r="I402" s="7" t="s">
        <v>36</v>
      </c>
      <c r="J402" s="7" t="s">
        <v>36</v>
      </c>
      <c r="K402" s="7"/>
      <c r="L402" s="7"/>
      <c r="M402" s="7"/>
      <c r="N402" s="7"/>
      <c r="O402" s="6"/>
      <c r="P402" s="6"/>
      <c r="Q402" s="6"/>
      <c r="R402" s="6"/>
      <c r="S402" s="6"/>
      <c r="T402" s="6"/>
      <c r="U402" s="6"/>
      <c r="V402" s="7"/>
      <c r="W402" s="7"/>
      <c r="X402" s="7"/>
      <c r="Y402" s="7"/>
      <c r="Z402" s="6"/>
      <c r="AA402" s="6"/>
      <c r="AB402" s="6"/>
      <c r="AC402" s="6"/>
      <c r="AD402" s="6" t="s">
        <v>1262</v>
      </c>
      <c r="AE402" s="6"/>
      <c r="AF402" s="14" t="s">
        <v>1263</v>
      </c>
      <c r="AG402" s="6"/>
      <c r="AH402" s="8" t="s">
        <v>457</v>
      </c>
    </row>
    <row r="403" spans="1:34" customFormat="1" ht="48">
      <c r="A403" s="5" t="s">
        <v>1264</v>
      </c>
      <c r="B403" s="6" t="s">
        <v>126</v>
      </c>
      <c r="C403" s="6" t="s">
        <v>126</v>
      </c>
      <c r="D403" s="6" t="s">
        <v>209</v>
      </c>
      <c r="E403" s="6" t="s">
        <v>36</v>
      </c>
      <c r="F403" s="7">
        <f>IF(E403="-",1,IF(G403&gt;0,1,0))</f>
        <v>1</v>
      </c>
      <c r="G403" s="7">
        <v>0</v>
      </c>
      <c r="H403" s="7"/>
      <c r="I403" s="7"/>
      <c r="J403" s="7"/>
      <c r="K403" s="7"/>
      <c r="L403" s="7"/>
      <c r="M403" s="7"/>
      <c r="N403" s="7"/>
      <c r="O403" s="6"/>
      <c r="P403" s="6"/>
      <c r="Q403" s="6"/>
      <c r="R403" s="6"/>
      <c r="S403" s="6" t="s">
        <v>169</v>
      </c>
      <c r="T403" s="6" t="s">
        <v>281</v>
      </c>
      <c r="U403" s="6" t="s">
        <v>151</v>
      </c>
      <c r="V403" s="7">
        <v>6</v>
      </c>
      <c r="W403" s="7">
        <v>5</v>
      </c>
      <c r="X403" s="7">
        <v>7</v>
      </c>
      <c r="Y403" s="7">
        <v>5</v>
      </c>
      <c r="Z403" s="6"/>
      <c r="AA403" s="6" t="s">
        <v>1265</v>
      </c>
      <c r="AB403" s="6"/>
      <c r="AC403" s="6"/>
      <c r="AD403" s="6" t="s">
        <v>1266</v>
      </c>
      <c r="AE403" s="6"/>
      <c r="AF403" s="6"/>
      <c r="AG403" s="6"/>
      <c r="AH403" s="8" t="s">
        <v>1267</v>
      </c>
    </row>
    <row r="404" spans="1:34" customFormat="1" ht="36">
      <c r="A404" s="9" t="s">
        <v>1268</v>
      </c>
      <c r="B404" s="10" t="s">
        <v>42</v>
      </c>
      <c r="C404" s="10" t="s">
        <v>91</v>
      </c>
      <c r="D404" s="10" t="s">
        <v>127</v>
      </c>
      <c r="E404" s="10" t="s">
        <v>66</v>
      </c>
      <c r="F404" s="7">
        <f>IF(E404="-",1,IF(G404&gt;0,1,0))</f>
        <v>1</v>
      </c>
      <c r="G404" s="7">
        <v>4</v>
      </c>
      <c r="H404" s="7"/>
      <c r="I404" s="7">
        <v>4</v>
      </c>
      <c r="J404" s="7"/>
      <c r="K404" s="7"/>
      <c r="L404" s="7"/>
      <c r="M404" s="7"/>
      <c r="N404" s="7"/>
      <c r="O404" s="10"/>
      <c r="P404" s="10"/>
      <c r="Q404" s="10"/>
      <c r="R404" s="10"/>
      <c r="S404" s="10"/>
      <c r="T404" s="10"/>
      <c r="U404" s="10"/>
      <c r="V404" s="7"/>
      <c r="W404" s="7"/>
      <c r="X404" s="7"/>
      <c r="Y404" s="7"/>
      <c r="Z404" s="10" t="s">
        <v>1269</v>
      </c>
      <c r="AA404" s="10"/>
      <c r="AB404" s="10"/>
      <c r="AC404" s="12" t="s">
        <v>102</v>
      </c>
      <c r="AD404" s="10" t="s">
        <v>1270</v>
      </c>
      <c r="AE404" s="10"/>
      <c r="AF404" s="10"/>
      <c r="AG404" s="10"/>
      <c r="AH404" s="11" t="s">
        <v>537</v>
      </c>
    </row>
    <row r="405" spans="1:34" customFormat="1" ht="24">
      <c r="A405" s="5" t="s">
        <v>1271</v>
      </c>
      <c r="B405" s="6" t="s">
        <v>42</v>
      </c>
      <c r="C405" s="6" t="s">
        <v>43</v>
      </c>
      <c r="D405" s="6" t="s">
        <v>51</v>
      </c>
      <c r="E405" s="6" t="s">
        <v>73</v>
      </c>
      <c r="F405" s="7">
        <f>IF(E405="-",1,IF(G405&gt;0,1,0))</f>
        <v>1</v>
      </c>
      <c r="G405" s="7">
        <v>4</v>
      </c>
      <c r="H405" s="7"/>
      <c r="I405" s="7"/>
      <c r="J405" s="7"/>
      <c r="K405" s="7"/>
      <c r="L405" s="7"/>
      <c r="M405" s="7"/>
      <c r="N405" s="7"/>
      <c r="O405" s="6"/>
      <c r="P405" s="6"/>
      <c r="Q405" s="6"/>
      <c r="R405" s="6"/>
      <c r="S405" s="6"/>
      <c r="T405" s="6"/>
      <c r="U405" s="6"/>
      <c r="V405" s="7"/>
      <c r="W405" s="7"/>
      <c r="X405" s="7"/>
      <c r="Y405" s="7"/>
      <c r="Z405" s="6" t="s">
        <v>616</v>
      </c>
      <c r="AA405" s="6" t="s">
        <v>415</v>
      </c>
      <c r="AB405" s="6"/>
      <c r="AC405" s="6" t="s">
        <v>145</v>
      </c>
      <c r="AD405" s="6" t="s">
        <v>1272</v>
      </c>
      <c r="AE405" s="6"/>
      <c r="AF405" s="6"/>
      <c r="AG405" s="6"/>
      <c r="AH405" s="8" t="s">
        <v>239</v>
      </c>
    </row>
    <row r="406" spans="1:34" customFormat="1" ht="72">
      <c r="A406" s="9" t="s">
        <v>1273</v>
      </c>
      <c r="B406" s="10" t="s">
        <v>42</v>
      </c>
      <c r="C406" s="10" t="s">
        <v>91</v>
      </c>
      <c r="D406" s="6" t="s">
        <v>51</v>
      </c>
      <c r="E406" s="10" t="s">
        <v>45</v>
      </c>
      <c r="F406" s="7">
        <f>IF(E406="-",1,IF(G406&gt;0,1,0))</f>
        <v>1</v>
      </c>
      <c r="G406" s="7">
        <v>2</v>
      </c>
      <c r="H406" s="7"/>
      <c r="I406" s="7">
        <v>6</v>
      </c>
      <c r="J406" s="7"/>
      <c r="K406" s="7"/>
      <c r="L406" s="7"/>
      <c r="M406" s="7"/>
      <c r="N406" s="7"/>
      <c r="O406" s="10"/>
      <c r="P406" s="10"/>
      <c r="Q406" s="10"/>
      <c r="R406" s="10"/>
      <c r="S406" s="10"/>
      <c r="T406" s="10"/>
      <c r="U406" s="10"/>
      <c r="V406" s="7"/>
      <c r="W406" s="7"/>
      <c r="X406" s="7"/>
      <c r="Y406" s="7"/>
      <c r="Z406" s="10" t="s">
        <v>616</v>
      </c>
      <c r="AA406" s="10"/>
      <c r="AB406" s="10"/>
      <c r="AC406" s="12" t="s">
        <v>876</v>
      </c>
      <c r="AD406" s="10" t="s">
        <v>1274</v>
      </c>
      <c r="AE406" s="10"/>
      <c r="AF406" s="10"/>
      <c r="AG406" s="10"/>
      <c r="AH406" s="11" t="s">
        <v>124</v>
      </c>
    </row>
    <row r="407" spans="1:34" customFormat="1" ht="36">
      <c r="A407" s="9" t="s">
        <v>1275</v>
      </c>
      <c r="B407" s="10" t="s">
        <v>42</v>
      </c>
      <c r="C407" s="10" t="s">
        <v>91</v>
      </c>
      <c r="D407" s="10" t="s">
        <v>193</v>
      </c>
      <c r="E407" s="10" t="s">
        <v>36</v>
      </c>
      <c r="F407" s="7">
        <f>IF(E407="-",1,IF(G407&gt;0,1,0))</f>
        <v>1</v>
      </c>
      <c r="G407" s="7">
        <v>0</v>
      </c>
      <c r="H407" s="7"/>
      <c r="I407" s="7">
        <v>1</v>
      </c>
      <c r="J407" s="7"/>
      <c r="K407" s="7"/>
      <c r="L407" s="7"/>
      <c r="M407" s="7"/>
      <c r="N407" s="7"/>
      <c r="O407" s="10"/>
      <c r="P407" s="10"/>
      <c r="Q407" s="10"/>
      <c r="R407" s="10"/>
      <c r="S407" s="10"/>
      <c r="T407" s="10"/>
      <c r="U407" s="10"/>
      <c r="V407" s="7"/>
      <c r="W407" s="7"/>
      <c r="X407" s="7"/>
      <c r="Y407" s="7"/>
      <c r="Z407" s="10" t="s">
        <v>1276</v>
      </c>
      <c r="AA407" s="10"/>
      <c r="AB407" s="10"/>
      <c r="AC407" s="12" t="s">
        <v>46</v>
      </c>
      <c r="AD407" s="10" t="s">
        <v>1277</v>
      </c>
      <c r="AE407" s="10" t="s">
        <v>1278</v>
      </c>
      <c r="AF407" s="10"/>
      <c r="AG407" s="10"/>
      <c r="AH407" s="11" t="s">
        <v>89</v>
      </c>
    </row>
    <row r="408" spans="1:34" customFormat="1" ht="15">
      <c r="A408" s="5" t="s">
        <v>1279</v>
      </c>
      <c r="B408" s="6" t="s">
        <v>33</v>
      </c>
      <c r="C408" s="6" t="s">
        <v>34</v>
      </c>
      <c r="D408" s="6" t="s">
        <v>78</v>
      </c>
      <c r="E408" s="6" t="s">
        <v>73</v>
      </c>
      <c r="F408" s="7">
        <f>IF(E408="-",1,IF(G408&gt;0,1,0))</f>
        <v>1</v>
      </c>
      <c r="G408" s="7">
        <v>2</v>
      </c>
      <c r="H408" s="7">
        <v>2</v>
      </c>
      <c r="I408" s="7" t="s">
        <v>36</v>
      </c>
      <c r="J408" s="7" t="s">
        <v>36</v>
      </c>
      <c r="K408" s="7"/>
      <c r="L408" s="7"/>
      <c r="M408" s="7"/>
      <c r="N408" s="7"/>
      <c r="O408" s="6"/>
      <c r="P408" s="6"/>
      <c r="Q408" s="6"/>
      <c r="R408" s="6"/>
      <c r="S408" s="6"/>
      <c r="T408" s="6"/>
      <c r="U408" s="6"/>
      <c r="V408" s="7"/>
      <c r="W408" s="7"/>
      <c r="X408" s="7"/>
      <c r="Y408" s="7"/>
      <c r="Z408" s="6"/>
      <c r="AA408" s="6" t="s">
        <v>477</v>
      </c>
      <c r="AB408" s="6"/>
      <c r="AC408" s="6"/>
      <c r="AD408" s="6" t="s">
        <v>1280</v>
      </c>
      <c r="AE408" s="6"/>
      <c r="AF408" s="14" t="s">
        <v>1281</v>
      </c>
      <c r="AG408" s="6"/>
      <c r="AH408" s="8" t="s">
        <v>108</v>
      </c>
    </row>
    <row r="409" spans="1:34" customFormat="1" ht="36">
      <c r="A409" s="9" t="s">
        <v>1282</v>
      </c>
      <c r="B409" s="10" t="s">
        <v>42</v>
      </c>
      <c r="C409" s="10" t="s">
        <v>91</v>
      </c>
      <c r="D409" s="10" t="s">
        <v>127</v>
      </c>
      <c r="E409" s="10" t="s">
        <v>73</v>
      </c>
      <c r="F409" s="7">
        <f>IF(E409="-",1,IF(G409&gt;0,1,0))</f>
        <v>1</v>
      </c>
      <c r="G409" s="7">
        <v>1</v>
      </c>
      <c r="H409" s="7"/>
      <c r="I409" s="7">
        <v>5</v>
      </c>
      <c r="J409" s="7"/>
      <c r="K409" s="7"/>
      <c r="L409" s="7"/>
      <c r="M409" s="7"/>
      <c r="N409" s="7"/>
      <c r="O409" s="10"/>
      <c r="P409" s="10"/>
      <c r="Q409" s="10"/>
      <c r="R409" s="10"/>
      <c r="S409" s="10"/>
      <c r="T409" s="10"/>
      <c r="U409" s="10"/>
      <c r="V409" s="7"/>
      <c r="W409" s="7"/>
      <c r="X409" s="7"/>
      <c r="Y409" s="7"/>
      <c r="Z409" s="10" t="s">
        <v>110</v>
      </c>
      <c r="AA409" s="10"/>
      <c r="AB409" s="10"/>
      <c r="AC409" s="12" t="s">
        <v>46</v>
      </c>
      <c r="AD409" s="10" t="s">
        <v>1283</v>
      </c>
      <c r="AE409" s="10"/>
      <c r="AF409" s="10"/>
      <c r="AG409" s="10"/>
      <c r="AH409" s="11" t="s">
        <v>471</v>
      </c>
    </row>
    <row r="410" spans="1:34" customFormat="1" ht="24">
      <c r="A410" s="5" t="s">
        <v>1284</v>
      </c>
      <c r="B410" s="6" t="s">
        <v>126</v>
      </c>
      <c r="C410" s="6" t="s">
        <v>126</v>
      </c>
      <c r="D410" s="6" t="s">
        <v>209</v>
      </c>
      <c r="E410" s="6" t="s">
        <v>36</v>
      </c>
      <c r="F410" s="7">
        <f>IF(E410="-",1,IF(G410&gt;0,1,0))</f>
        <v>1</v>
      </c>
      <c r="G410" s="7">
        <v>0</v>
      </c>
      <c r="H410" s="7"/>
      <c r="I410" s="7"/>
      <c r="J410" s="7"/>
      <c r="K410" s="7"/>
      <c r="L410" s="7"/>
      <c r="M410" s="7"/>
      <c r="N410" s="7"/>
      <c r="O410" s="6"/>
      <c r="P410" s="6"/>
      <c r="Q410" s="6"/>
      <c r="R410" s="6"/>
      <c r="S410" s="6" t="s">
        <v>169</v>
      </c>
      <c r="T410" s="6" t="s">
        <v>150</v>
      </c>
      <c r="U410" s="6" t="s">
        <v>151</v>
      </c>
      <c r="V410" s="7">
        <v>3</v>
      </c>
      <c r="W410" s="7">
        <v>4</v>
      </c>
      <c r="X410" s="7">
        <v>2</v>
      </c>
      <c r="Y410" s="7">
        <v>4</v>
      </c>
      <c r="Z410" s="6"/>
      <c r="AA410" s="6" t="s">
        <v>1285</v>
      </c>
      <c r="AB410" s="6"/>
      <c r="AC410" s="6"/>
      <c r="AD410" s="6" t="s">
        <v>1286</v>
      </c>
      <c r="AE410" s="6" t="s">
        <v>1287</v>
      </c>
      <c r="AF410" s="6"/>
      <c r="AG410" s="6"/>
      <c r="AH410" s="8" t="s">
        <v>1288</v>
      </c>
    </row>
    <row r="411" spans="1:34" customFormat="1" ht="72">
      <c r="A411" s="5" t="s">
        <v>1289</v>
      </c>
      <c r="B411" s="6" t="s">
        <v>42</v>
      </c>
      <c r="C411" s="6" t="s">
        <v>393</v>
      </c>
      <c r="D411" s="6" t="s">
        <v>209</v>
      </c>
      <c r="E411" s="6" t="s">
        <v>36</v>
      </c>
      <c r="F411" s="7">
        <f>IF(E411="-",1,IF(G411&gt;0,1,0))</f>
        <v>1</v>
      </c>
      <c r="G411" s="7">
        <v>0</v>
      </c>
      <c r="H411" s="7"/>
      <c r="I411" s="7"/>
      <c r="J411" s="7"/>
      <c r="K411" s="7"/>
      <c r="L411" s="7"/>
      <c r="M411" s="7"/>
      <c r="N411" s="7"/>
      <c r="O411" s="6"/>
      <c r="P411" s="6"/>
      <c r="Q411" s="6"/>
      <c r="R411" s="6"/>
      <c r="S411" s="6"/>
      <c r="T411" s="6"/>
      <c r="U411" s="6"/>
      <c r="V411" s="7"/>
      <c r="W411" s="7"/>
      <c r="X411" s="7"/>
      <c r="Y411" s="7"/>
      <c r="Z411" s="6" t="s">
        <v>1290</v>
      </c>
      <c r="AA411" s="6"/>
      <c r="AB411" s="6"/>
      <c r="AC411" s="14" t="s">
        <v>145</v>
      </c>
      <c r="AD411" s="6" t="s">
        <v>1291</v>
      </c>
      <c r="AE411" s="6"/>
      <c r="AF411" s="6"/>
      <c r="AG411" s="6"/>
      <c r="AH411" s="8" t="s">
        <v>1292</v>
      </c>
    </row>
    <row r="412" spans="1:34" customFormat="1" ht="36">
      <c r="A412" s="5" t="s">
        <v>1293</v>
      </c>
      <c r="B412" s="6" t="s">
        <v>126</v>
      </c>
      <c r="C412" s="6" t="s">
        <v>126</v>
      </c>
      <c r="D412" s="6" t="s">
        <v>318</v>
      </c>
      <c r="E412" s="6" t="s">
        <v>36</v>
      </c>
      <c r="F412" s="7">
        <f>IF(E412="-",1,IF(G412&gt;0,1,0))</f>
        <v>1</v>
      </c>
      <c r="G412" s="7">
        <v>0</v>
      </c>
      <c r="H412" s="7"/>
      <c r="I412" s="7"/>
      <c r="J412" s="7"/>
      <c r="K412" s="7"/>
      <c r="L412" s="7"/>
      <c r="M412" s="7"/>
      <c r="N412" s="7"/>
      <c r="O412" s="6"/>
      <c r="P412" s="6"/>
      <c r="Q412" s="6"/>
      <c r="R412" s="6"/>
      <c r="S412" s="6" t="s">
        <v>128</v>
      </c>
      <c r="T412" s="6" t="s">
        <v>175</v>
      </c>
      <c r="U412" s="6" t="s">
        <v>130</v>
      </c>
      <c r="V412" s="7">
        <v>5</v>
      </c>
      <c r="W412" s="7">
        <v>2</v>
      </c>
      <c r="X412" s="7">
        <v>4</v>
      </c>
      <c r="Y412" s="7">
        <v>2</v>
      </c>
      <c r="Z412" s="6"/>
      <c r="AA412" s="6" t="s">
        <v>974</v>
      </c>
      <c r="AB412" s="6"/>
      <c r="AC412" s="6"/>
      <c r="AD412" s="6" t="s">
        <v>1294</v>
      </c>
      <c r="AE412" s="6"/>
      <c r="AF412" s="6"/>
      <c r="AG412" s="6"/>
      <c r="AH412" s="8" t="s">
        <v>1061</v>
      </c>
    </row>
    <row r="413" spans="1:34" customFormat="1" ht="36">
      <c r="A413" s="5" t="s">
        <v>1295</v>
      </c>
      <c r="B413" s="6" t="s">
        <v>126</v>
      </c>
      <c r="C413" s="6" t="s">
        <v>126</v>
      </c>
      <c r="D413" s="6" t="s">
        <v>318</v>
      </c>
      <c r="E413" s="6"/>
      <c r="F413" s="7"/>
      <c r="G413" s="7"/>
      <c r="H413" s="7"/>
      <c r="I413" s="7"/>
      <c r="J413" s="7"/>
      <c r="K413" s="7"/>
      <c r="L413" s="7"/>
      <c r="M413" s="7"/>
      <c r="N413" s="7"/>
      <c r="O413" s="6"/>
      <c r="P413" s="6"/>
      <c r="Q413" s="6"/>
      <c r="R413" s="6"/>
      <c r="S413" s="6" t="s">
        <v>128</v>
      </c>
      <c r="T413" s="6" t="s">
        <v>135</v>
      </c>
      <c r="U413" s="6" t="s">
        <v>130</v>
      </c>
      <c r="V413" s="7">
        <v>5</v>
      </c>
      <c r="W413" s="7">
        <v>5</v>
      </c>
      <c r="X413" s="7">
        <v>4</v>
      </c>
      <c r="Y413" s="7">
        <v>5</v>
      </c>
      <c r="Z413" s="6"/>
      <c r="AA413" s="6" t="s">
        <v>974</v>
      </c>
      <c r="AB413" s="6"/>
      <c r="AC413" s="6"/>
      <c r="AD413" s="6" t="s">
        <v>1294</v>
      </c>
      <c r="AE413" s="6"/>
      <c r="AF413" s="6"/>
      <c r="AG413" s="6"/>
      <c r="AH413" s="8" t="s">
        <v>1061</v>
      </c>
    </row>
    <row r="414" spans="1:34" customFormat="1" ht="60">
      <c r="A414" s="5" t="s">
        <v>1296</v>
      </c>
      <c r="B414" s="6" t="s">
        <v>42</v>
      </c>
      <c r="C414" s="6" t="s">
        <v>65</v>
      </c>
      <c r="D414" s="6" t="s">
        <v>44</v>
      </c>
      <c r="E414" s="6" t="s">
        <v>73</v>
      </c>
      <c r="F414" s="7">
        <f>IF(E414="-",1,IF(G414&gt;0,1,0))</f>
        <v>0</v>
      </c>
      <c r="G414" s="7">
        <v>0</v>
      </c>
      <c r="H414" s="7"/>
      <c r="I414" s="7" t="s">
        <v>36</v>
      </c>
      <c r="J414" s="7"/>
      <c r="K414" s="7"/>
      <c r="L414" s="7"/>
      <c r="M414" s="7"/>
      <c r="N414" s="7"/>
      <c r="O414" s="6"/>
      <c r="P414" s="6"/>
      <c r="Q414" s="6"/>
      <c r="R414" s="6"/>
      <c r="S414" s="6"/>
      <c r="T414" s="6"/>
      <c r="U414" s="6"/>
      <c r="V414" s="7"/>
      <c r="W414" s="7"/>
      <c r="X414" s="7"/>
      <c r="Y414" s="7"/>
      <c r="Z414" s="6"/>
      <c r="AA414" s="6" t="s">
        <v>448</v>
      </c>
      <c r="AB414" s="6"/>
      <c r="AC414" s="6"/>
      <c r="AD414" s="6" t="s">
        <v>1297</v>
      </c>
      <c r="AE414" s="6"/>
      <c r="AF414" s="6" t="s">
        <v>1298</v>
      </c>
      <c r="AG414" s="6"/>
      <c r="AH414" s="8" t="s">
        <v>587</v>
      </c>
    </row>
    <row r="415" spans="1:34" customFormat="1" ht="48">
      <c r="A415" s="5" t="s">
        <v>1299</v>
      </c>
      <c r="B415" s="6" t="s">
        <v>42</v>
      </c>
      <c r="C415" s="6" t="s">
        <v>393</v>
      </c>
      <c r="D415" s="6" t="s">
        <v>44</v>
      </c>
      <c r="E415" s="6" t="s">
        <v>73</v>
      </c>
      <c r="F415" s="7">
        <f>IF(E415="-",1,IF(G415&gt;0,1,0))</f>
        <v>0</v>
      </c>
      <c r="G415" s="7">
        <v>0</v>
      </c>
      <c r="H415" s="7"/>
      <c r="I415" s="7"/>
      <c r="J415" s="7"/>
      <c r="K415" s="7"/>
      <c r="L415" s="7"/>
      <c r="M415" s="7"/>
      <c r="N415" s="7"/>
      <c r="O415" s="6"/>
      <c r="P415" s="6"/>
      <c r="Q415" s="6"/>
      <c r="R415" s="6"/>
      <c r="S415" s="6"/>
      <c r="T415" s="6"/>
      <c r="U415" s="6"/>
      <c r="V415" s="7"/>
      <c r="W415" s="7"/>
      <c r="X415" s="7"/>
      <c r="Y415" s="7"/>
      <c r="Z415" s="6"/>
      <c r="AA415" s="6"/>
      <c r="AB415" s="6"/>
      <c r="AC415" s="14" t="s">
        <v>102</v>
      </c>
      <c r="AD415" s="6" t="s">
        <v>1300</v>
      </c>
      <c r="AE415" s="6"/>
      <c r="AF415" s="6" t="s">
        <v>1301</v>
      </c>
      <c r="AG415" s="6"/>
      <c r="AH415" s="8" t="s">
        <v>433</v>
      </c>
    </row>
    <row r="416" spans="1:34" customFormat="1" ht="24">
      <c r="A416" s="5" t="s">
        <v>1302</v>
      </c>
      <c r="B416" s="6" t="s">
        <v>126</v>
      </c>
      <c r="C416" s="6" t="s">
        <v>126</v>
      </c>
      <c r="D416" s="6" t="s">
        <v>160</v>
      </c>
      <c r="E416" s="6" t="s">
        <v>73</v>
      </c>
      <c r="F416" s="7">
        <f>IF(E416="-",1,IF(G416&gt;0,1,0))</f>
        <v>1</v>
      </c>
      <c r="G416" s="7">
        <v>1</v>
      </c>
      <c r="H416" s="7"/>
      <c r="I416" s="7"/>
      <c r="J416" s="7"/>
      <c r="K416" s="7"/>
      <c r="L416" s="7"/>
      <c r="M416" s="7"/>
      <c r="N416" s="7"/>
      <c r="O416" s="6"/>
      <c r="P416" s="6"/>
      <c r="Q416" s="6"/>
      <c r="R416" s="6"/>
      <c r="S416" s="6" t="s">
        <v>128</v>
      </c>
      <c r="T416" s="6" t="s">
        <v>175</v>
      </c>
      <c r="U416" s="6" t="s">
        <v>151</v>
      </c>
      <c r="V416" s="7">
        <v>7</v>
      </c>
      <c r="W416" s="7">
        <v>3</v>
      </c>
      <c r="X416" s="7">
        <v>7</v>
      </c>
      <c r="Y416" s="7">
        <v>3</v>
      </c>
      <c r="Z416" s="6"/>
      <c r="AA416" s="6" t="s">
        <v>1303</v>
      </c>
      <c r="AB416" s="6"/>
      <c r="AC416" s="6"/>
      <c r="AD416" s="6" t="s">
        <v>1304</v>
      </c>
      <c r="AE416" s="6"/>
      <c r="AF416" s="6"/>
      <c r="AG416" s="6"/>
      <c r="AH416" s="8" t="s">
        <v>56</v>
      </c>
    </row>
    <row r="417" spans="1:34" customFormat="1" ht="24">
      <c r="A417" s="5" t="s">
        <v>1305</v>
      </c>
      <c r="B417" s="6" t="s">
        <v>126</v>
      </c>
      <c r="C417" s="6" t="s">
        <v>126</v>
      </c>
      <c r="D417" s="6" t="s">
        <v>160</v>
      </c>
      <c r="E417" s="6"/>
      <c r="F417" s="7"/>
      <c r="G417" s="7"/>
      <c r="H417" s="7"/>
      <c r="I417" s="7"/>
      <c r="J417" s="7"/>
      <c r="K417" s="7"/>
      <c r="L417" s="7"/>
      <c r="M417" s="7"/>
      <c r="N417" s="7"/>
      <c r="O417" s="6"/>
      <c r="P417" s="6"/>
      <c r="Q417" s="6"/>
      <c r="R417" s="6"/>
      <c r="S417" s="6" t="s">
        <v>128</v>
      </c>
      <c r="T417" s="6" t="s">
        <v>135</v>
      </c>
      <c r="U417" s="6" t="s">
        <v>151</v>
      </c>
      <c r="V417" s="7">
        <v>7</v>
      </c>
      <c r="W417" s="7">
        <v>4</v>
      </c>
      <c r="X417" s="7">
        <v>7</v>
      </c>
      <c r="Y417" s="7">
        <v>5</v>
      </c>
      <c r="Z417" s="6"/>
      <c r="AA417" s="6" t="s">
        <v>1303</v>
      </c>
      <c r="AB417" s="6"/>
      <c r="AC417" s="6"/>
      <c r="AD417" s="6" t="s">
        <v>1304</v>
      </c>
      <c r="AE417" s="6"/>
      <c r="AF417" s="6"/>
      <c r="AG417" s="6"/>
      <c r="AH417" s="8" t="s">
        <v>56</v>
      </c>
    </row>
    <row r="418" spans="1:34" customFormat="1" ht="60">
      <c r="A418" s="5" t="s">
        <v>1306</v>
      </c>
      <c r="B418" s="6" t="s">
        <v>42</v>
      </c>
      <c r="C418" s="6" t="s">
        <v>161</v>
      </c>
      <c r="D418" s="6" t="s">
        <v>44</v>
      </c>
      <c r="E418" s="6" t="s">
        <v>66</v>
      </c>
      <c r="F418" s="7">
        <f>IF(E418="-",1,IF(G418&gt;0,1,0))</f>
        <v>1</v>
      </c>
      <c r="G418" s="7">
        <v>1</v>
      </c>
      <c r="H418" s="7"/>
      <c r="I418" s="7"/>
      <c r="J418" s="7"/>
      <c r="K418" s="7">
        <v>1</v>
      </c>
      <c r="L418" s="7"/>
      <c r="M418" s="7"/>
      <c r="N418" s="7"/>
      <c r="O418" s="6"/>
      <c r="P418" s="6"/>
      <c r="Q418" s="6"/>
      <c r="R418" s="6"/>
      <c r="S418" s="6"/>
      <c r="T418" s="6"/>
      <c r="U418" s="6"/>
      <c r="V418" s="7"/>
      <c r="W418" s="7"/>
      <c r="X418" s="7"/>
      <c r="Y418" s="7"/>
      <c r="Z418" s="6" t="s">
        <v>1307</v>
      </c>
      <c r="AA418" s="6" t="s">
        <v>122</v>
      </c>
      <c r="AB418" s="6"/>
      <c r="AC418" s="6"/>
      <c r="AD418" s="6" t="s">
        <v>1308</v>
      </c>
      <c r="AE418" s="6"/>
      <c r="AF418" s="6"/>
      <c r="AG418" s="6"/>
      <c r="AH418" s="8" t="s">
        <v>120</v>
      </c>
    </row>
    <row r="419" spans="1:34" customFormat="1" ht="48">
      <c r="A419" s="5" t="s">
        <v>1309</v>
      </c>
      <c r="B419" s="6" t="s">
        <v>42</v>
      </c>
      <c r="C419" s="6" t="s">
        <v>65</v>
      </c>
      <c r="D419" s="6" t="s">
        <v>51</v>
      </c>
      <c r="E419" s="6" t="s">
        <v>66</v>
      </c>
      <c r="F419" s="7">
        <f>IF(E419="-",1,IF(G419&gt;0,1,0))</f>
        <v>1</v>
      </c>
      <c r="G419" s="7">
        <v>4</v>
      </c>
      <c r="H419" s="7"/>
      <c r="I419" s="7" t="s">
        <v>36</v>
      </c>
      <c r="J419" s="7"/>
      <c r="K419" s="7"/>
      <c r="L419" s="7"/>
      <c r="M419" s="7"/>
      <c r="N419" s="7"/>
      <c r="O419" s="6"/>
      <c r="P419" s="6"/>
      <c r="Q419" s="6"/>
      <c r="R419" s="6"/>
      <c r="S419" s="6"/>
      <c r="T419" s="6"/>
      <c r="U419" s="6"/>
      <c r="V419" s="7"/>
      <c r="W419" s="7"/>
      <c r="X419" s="7"/>
      <c r="Y419" s="7"/>
      <c r="Z419" s="6" t="s">
        <v>67</v>
      </c>
      <c r="AA419" s="6" t="s">
        <v>1310</v>
      </c>
      <c r="AB419" s="6"/>
      <c r="AC419" s="6"/>
      <c r="AD419" s="6" t="s">
        <v>1311</v>
      </c>
      <c r="AE419" s="6"/>
      <c r="AF419" s="6"/>
      <c r="AG419" s="6"/>
      <c r="AH419" s="8" t="s">
        <v>656</v>
      </c>
    </row>
    <row r="420" spans="1:34" customFormat="1" ht="36">
      <c r="A420" s="5" t="s">
        <v>1312</v>
      </c>
      <c r="B420" s="6" t="s">
        <v>42</v>
      </c>
      <c r="C420" s="6" t="s">
        <v>50</v>
      </c>
      <c r="D420" s="6" t="s">
        <v>51</v>
      </c>
      <c r="E420" s="6" t="s">
        <v>73</v>
      </c>
      <c r="F420" s="7">
        <f>IF(E420="-",1,IF(G420&gt;0,1,0))</f>
        <v>1</v>
      </c>
      <c r="G420" s="7">
        <v>3</v>
      </c>
      <c r="H420" s="7"/>
      <c r="I420" s="7"/>
      <c r="J420" s="7"/>
      <c r="K420" s="7"/>
      <c r="L420" s="7"/>
      <c r="M420" s="7"/>
      <c r="N420" s="7"/>
      <c r="O420" s="6"/>
      <c r="P420" s="6"/>
      <c r="Q420" s="6"/>
      <c r="R420" s="6"/>
      <c r="S420" s="6"/>
      <c r="T420" s="6"/>
      <c r="U420" s="6"/>
      <c r="V420" s="7">
        <v>6</v>
      </c>
      <c r="W420" s="7">
        <v>1</v>
      </c>
      <c r="X420" s="7">
        <v>5</v>
      </c>
      <c r="Y420" s="7">
        <v>3</v>
      </c>
      <c r="Z420" s="6" t="s">
        <v>811</v>
      </c>
      <c r="AA420" s="6" t="s">
        <v>206</v>
      </c>
      <c r="AB420" s="6"/>
      <c r="AC420" s="6"/>
      <c r="AD420" s="6" t="s">
        <v>1313</v>
      </c>
      <c r="AE420" s="6"/>
      <c r="AF420" s="6"/>
      <c r="AG420" s="6"/>
      <c r="AH420" s="8" t="s">
        <v>56</v>
      </c>
    </row>
    <row r="421" spans="1:34" customFormat="1" ht="72">
      <c r="A421" s="5" t="s">
        <v>1314</v>
      </c>
      <c r="B421" s="6" t="s">
        <v>42</v>
      </c>
      <c r="C421" s="6" t="s">
        <v>65</v>
      </c>
      <c r="D421" s="6" t="s">
        <v>44</v>
      </c>
      <c r="E421" s="6" t="s">
        <v>73</v>
      </c>
      <c r="F421" s="7">
        <f>IF(E421="-",1,IF(G421&gt;0,1,0))</f>
        <v>0</v>
      </c>
      <c r="G421" s="7">
        <v>0</v>
      </c>
      <c r="H421" s="7"/>
      <c r="I421" s="7" t="s">
        <v>36</v>
      </c>
      <c r="J421" s="7"/>
      <c r="K421" s="7"/>
      <c r="L421" s="7"/>
      <c r="M421" s="7"/>
      <c r="N421" s="7"/>
      <c r="O421" s="6"/>
      <c r="P421" s="6"/>
      <c r="Q421" s="6"/>
      <c r="R421" s="6"/>
      <c r="S421" s="6"/>
      <c r="T421" s="6"/>
      <c r="U421" s="6"/>
      <c r="V421" s="7"/>
      <c r="W421" s="7"/>
      <c r="X421" s="7"/>
      <c r="Y421" s="7"/>
      <c r="Z421" s="6"/>
      <c r="AA421" s="6" t="s">
        <v>714</v>
      </c>
      <c r="AB421" s="6"/>
      <c r="AC421" s="6"/>
      <c r="AD421" s="6" t="s">
        <v>1315</v>
      </c>
      <c r="AE421" s="6"/>
      <c r="AF421" s="6" t="s">
        <v>1316</v>
      </c>
      <c r="AG421" s="6"/>
      <c r="AH421" s="8" t="s">
        <v>402</v>
      </c>
    </row>
    <row r="422" spans="1:34" customFormat="1" ht="15">
      <c r="A422" s="5" t="s">
        <v>1317</v>
      </c>
      <c r="B422" s="6" t="s">
        <v>33</v>
      </c>
      <c r="C422" s="6" t="s">
        <v>34</v>
      </c>
      <c r="D422" s="6" t="s">
        <v>51</v>
      </c>
      <c r="E422" s="6" t="s">
        <v>66</v>
      </c>
      <c r="F422" s="7">
        <f>IF(E422="-",1,IF(G422&gt;0,1,0))</f>
        <v>1</v>
      </c>
      <c r="G422" s="7">
        <v>4</v>
      </c>
      <c r="H422" s="7">
        <v>1</v>
      </c>
      <c r="I422" s="7" t="s">
        <v>36</v>
      </c>
      <c r="J422" s="7">
        <v>1</v>
      </c>
      <c r="K422" s="7"/>
      <c r="L422" s="7"/>
      <c r="M422" s="7"/>
      <c r="N422" s="7"/>
      <c r="O422" s="6"/>
      <c r="P422" s="6"/>
      <c r="Q422" s="6"/>
      <c r="R422" s="6"/>
      <c r="S422" s="6"/>
      <c r="T422" s="6"/>
      <c r="U422" s="6"/>
      <c r="V422" s="7"/>
      <c r="W422" s="7"/>
      <c r="X422" s="7"/>
      <c r="Y422" s="7"/>
      <c r="Z422" s="6"/>
      <c r="AA422" s="6"/>
      <c r="AB422" s="6"/>
      <c r="AC422" s="6"/>
      <c r="AD422" s="6" t="s">
        <v>1318</v>
      </c>
      <c r="AE422" s="6"/>
      <c r="AF422" s="6"/>
      <c r="AG422" s="6"/>
      <c r="AH422" s="8" t="s">
        <v>891</v>
      </c>
    </row>
    <row r="423" spans="1:34" customFormat="1" ht="36">
      <c r="A423" s="5" t="s">
        <v>1319</v>
      </c>
      <c r="B423" s="6" t="s">
        <v>33</v>
      </c>
      <c r="C423" s="6" t="s">
        <v>34</v>
      </c>
      <c r="D423" s="6" t="s">
        <v>59</v>
      </c>
      <c r="E423" s="6" t="s">
        <v>36</v>
      </c>
      <c r="F423" s="7">
        <f>IF(E423="-",1,IF(G423&gt;0,1,0))</f>
        <v>1</v>
      </c>
      <c r="G423" s="7">
        <v>0</v>
      </c>
      <c r="H423" s="7" t="s">
        <v>36</v>
      </c>
      <c r="I423" s="7">
        <v>6</v>
      </c>
      <c r="J423" s="7">
        <v>2</v>
      </c>
      <c r="K423" s="7"/>
      <c r="L423" s="7"/>
      <c r="M423" s="7"/>
      <c r="N423" s="7"/>
      <c r="O423" s="6"/>
      <c r="P423" s="6"/>
      <c r="Q423" s="6"/>
      <c r="R423" s="6"/>
      <c r="S423" s="6"/>
      <c r="T423" s="6"/>
      <c r="U423" s="6"/>
      <c r="V423" s="7"/>
      <c r="W423" s="7"/>
      <c r="X423" s="7"/>
      <c r="Y423" s="7"/>
      <c r="Z423" s="6" t="s">
        <v>1320</v>
      </c>
      <c r="AA423" s="6" t="s">
        <v>1016</v>
      </c>
      <c r="AB423" s="6"/>
      <c r="AC423" s="6"/>
      <c r="AD423" s="6" t="s">
        <v>1321</v>
      </c>
      <c r="AE423" s="6" t="s">
        <v>1322</v>
      </c>
      <c r="AF423" s="6"/>
      <c r="AG423" s="6"/>
      <c r="AH423" s="8" t="s">
        <v>214</v>
      </c>
    </row>
    <row r="424" spans="1:34" customFormat="1" ht="36">
      <c r="A424" s="5" t="s">
        <v>1323</v>
      </c>
      <c r="B424" s="6" t="s">
        <v>42</v>
      </c>
      <c r="C424" s="6" t="s">
        <v>65</v>
      </c>
      <c r="D424" s="6" t="s">
        <v>51</v>
      </c>
      <c r="E424" s="6" t="s">
        <v>45</v>
      </c>
      <c r="F424" s="7">
        <f>IF(E424="-",1,IF(G424&gt;0,1,0))</f>
        <v>1</v>
      </c>
      <c r="G424" s="7">
        <v>1</v>
      </c>
      <c r="H424" s="7"/>
      <c r="I424" s="7">
        <v>5</v>
      </c>
      <c r="J424" s="7"/>
      <c r="K424" s="7"/>
      <c r="L424" s="7"/>
      <c r="M424" s="7"/>
      <c r="N424" s="7"/>
      <c r="O424" s="6"/>
      <c r="P424" s="6"/>
      <c r="Q424" s="6"/>
      <c r="R424" s="6"/>
      <c r="S424" s="6"/>
      <c r="T424" s="6"/>
      <c r="U424" s="6"/>
      <c r="V424" s="7"/>
      <c r="W424" s="7"/>
      <c r="X424" s="7"/>
      <c r="Y424" s="7"/>
      <c r="Z424" s="6"/>
      <c r="AA424" s="6" t="s">
        <v>224</v>
      </c>
      <c r="AB424" s="6"/>
      <c r="AC424" s="6"/>
      <c r="AD424" s="6" t="s">
        <v>1324</v>
      </c>
      <c r="AE424" s="6"/>
      <c r="AF424" s="6" t="s">
        <v>1325</v>
      </c>
      <c r="AG424" s="6"/>
      <c r="AH424" s="8" t="s">
        <v>1202</v>
      </c>
    </row>
    <row r="425" spans="1:34" customFormat="1" ht="36">
      <c r="A425" s="5" t="s">
        <v>1326</v>
      </c>
      <c r="B425" s="6" t="s">
        <v>42</v>
      </c>
      <c r="C425" s="6" t="s">
        <v>1030</v>
      </c>
      <c r="D425" s="6" t="s">
        <v>160</v>
      </c>
      <c r="E425" s="6" t="s">
        <v>138</v>
      </c>
      <c r="F425" s="7">
        <f>IF(E425="-",1,IF(G425&gt;0,1,0))</f>
        <v>1</v>
      </c>
      <c r="G425" s="7">
        <v>2</v>
      </c>
      <c r="H425" s="7"/>
      <c r="I425" s="7"/>
      <c r="J425" s="7"/>
      <c r="K425" s="7"/>
      <c r="L425" s="7"/>
      <c r="M425" s="7"/>
      <c r="N425" s="7"/>
      <c r="O425" s="6"/>
      <c r="P425" s="6"/>
      <c r="Q425" s="6"/>
      <c r="R425" s="6"/>
      <c r="S425" s="6"/>
      <c r="T425" s="6"/>
      <c r="U425" s="6"/>
      <c r="V425" s="7"/>
      <c r="W425" s="7"/>
      <c r="X425" s="7"/>
      <c r="Y425" s="7"/>
      <c r="Z425" s="6" t="s">
        <v>1031</v>
      </c>
      <c r="AA425" s="6" t="s">
        <v>122</v>
      </c>
      <c r="AB425" s="6"/>
      <c r="AC425" s="6"/>
      <c r="AD425" s="6" t="s">
        <v>1327</v>
      </c>
      <c r="AE425" s="6"/>
      <c r="AF425" s="6"/>
      <c r="AG425" s="6"/>
      <c r="AH425" s="8" t="s">
        <v>113</v>
      </c>
    </row>
    <row r="426" spans="1:34" customFormat="1" ht="36">
      <c r="A426" s="5" t="s">
        <v>1328</v>
      </c>
      <c r="B426" s="6" t="s">
        <v>33</v>
      </c>
      <c r="C426" s="6" t="s">
        <v>34</v>
      </c>
      <c r="D426" s="6" t="s">
        <v>44</v>
      </c>
      <c r="E426" s="6" t="s">
        <v>73</v>
      </c>
      <c r="F426" s="7">
        <f>IF(E426="-",1,IF(G426&gt;0,1,0))</f>
        <v>0</v>
      </c>
      <c r="G426" s="7">
        <v>0</v>
      </c>
      <c r="H426" s="7">
        <v>5</v>
      </c>
      <c r="I426" s="7" t="s">
        <v>36</v>
      </c>
      <c r="J426" s="7">
        <v>5</v>
      </c>
      <c r="K426" s="7"/>
      <c r="L426" s="7"/>
      <c r="M426" s="7"/>
      <c r="N426" s="7"/>
      <c r="O426" s="6"/>
      <c r="P426" s="6"/>
      <c r="Q426" s="6"/>
      <c r="R426" s="6"/>
      <c r="S426" s="6"/>
      <c r="T426" s="6"/>
      <c r="U426" s="6"/>
      <c r="V426" s="7"/>
      <c r="W426" s="7"/>
      <c r="X426" s="7"/>
      <c r="Y426" s="7"/>
      <c r="Z426" s="6" t="s">
        <v>1329</v>
      </c>
      <c r="AA426" s="6"/>
      <c r="AB426" s="6"/>
      <c r="AC426" s="6"/>
      <c r="AD426" s="6" t="s">
        <v>1330</v>
      </c>
      <c r="AE426" s="6"/>
      <c r="AF426" s="6"/>
      <c r="AG426" s="6"/>
      <c r="AH426" s="8" t="s">
        <v>409</v>
      </c>
    </row>
    <row r="427" spans="1:34" customFormat="1" ht="24">
      <c r="A427" s="5" t="s">
        <v>1331</v>
      </c>
      <c r="B427" s="6" t="s">
        <v>42</v>
      </c>
      <c r="C427" s="6" t="s">
        <v>96</v>
      </c>
      <c r="D427" s="6" t="s">
        <v>51</v>
      </c>
      <c r="E427" s="6" t="s">
        <v>66</v>
      </c>
      <c r="F427" s="7">
        <f>IF(E427="-",1,IF(G427&gt;0,1,0))</f>
        <v>1</v>
      </c>
      <c r="G427" s="7">
        <v>4</v>
      </c>
      <c r="H427" s="7"/>
      <c r="I427" s="7"/>
      <c r="J427" s="7"/>
      <c r="K427" s="7"/>
      <c r="L427" s="7"/>
      <c r="M427" s="7"/>
      <c r="N427" s="7"/>
      <c r="O427" s="6"/>
      <c r="P427" s="6"/>
      <c r="Q427" s="6"/>
      <c r="R427" s="6"/>
      <c r="S427" s="6"/>
      <c r="T427" s="6"/>
      <c r="U427" s="6"/>
      <c r="V427" s="7">
        <v>4</v>
      </c>
      <c r="W427" s="7">
        <v>2</v>
      </c>
      <c r="X427" s="7">
        <v>0</v>
      </c>
      <c r="Y427" s="7">
        <v>4</v>
      </c>
      <c r="Z427" s="6"/>
      <c r="AA427" s="6" t="s">
        <v>97</v>
      </c>
      <c r="AB427" s="6"/>
      <c r="AC427" s="6"/>
      <c r="AD427" s="6" t="s">
        <v>1332</v>
      </c>
      <c r="AE427" s="6"/>
      <c r="AF427" s="6" t="s">
        <v>1333</v>
      </c>
      <c r="AG427" s="6"/>
      <c r="AH427" s="8" t="s">
        <v>293</v>
      </c>
    </row>
    <row r="428" spans="1:34" customFormat="1" ht="24">
      <c r="A428" s="5" t="s">
        <v>1334</v>
      </c>
      <c r="B428" s="6" t="s">
        <v>42</v>
      </c>
      <c r="C428" s="6" t="s">
        <v>96</v>
      </c>
      <c r="D428" s="6" t="s">
        <v>51</v>
      </c>
      <c r="E428" s="6" t="s">
        <v>66</v>
      </c>
      <c r="F428" s="7">
        <f>IF(E428="-",1,IF(G428&gt;0,1,0))</f>
        <v>1</v>
      </c>
      <c r="G428" s="7">
        <v>4</v>
      </c>
      <c r="H428" s="7"/>
      <c r="I428" s="7"/>
      <c r="J428" s="7"/>
      <c r="K428" s="7"/>
      <c r="L428" s="7"/>
      <c r="M428" s="7"/>
      <c r="N428" s="7"/>
      <c r="O428" s="6"/>
      <c r="P428" s="6"/>
      <c r="Q428" s="6"/>
      <c r="R428" s="6"/>
      <c r="S428" s="6"/>
      <c r="T428" s="6"/>
      <c r="U428" s="6"/>
      <c r="V428" s="7">
        <v>4</v>
      </c>
      <c r="W428" s="7">
        <v>3</v>
      </c>
      <c r="X428" s="7">
        <v>0</v>
      </c>
      <c r="Y428" s="7">
        <v>3</v>
      </c>
      <c r="Z428" s="6"/>
      <c r="AA428" s="6" t="s">
        <v>97</v>
      </c>
      <c r="AB428" s="6"/>
      <c r="AC428" s="6"/>
      <c r="AD428" s="6" t="s">
        <v>1332</v>
      </c>
      <c r="AE428" s="6"/>
      <c r="AF428" s="6" t="s">
        <v>1333</v>
      </c>
      <c r="AG428" s="6"/>
      <c r="AH428" s="8" t="s">
        <v>479</v>
      </c>
    </row>
    <row r="429" spans="1:34" customFormat="1" ht="48">
      <c r="A429" s="5" t="s">
        <v>1335</v>
      </c>
      <c r="B429" s="6" t="s">
        <v>42</v>
      </c>
      <c r="C429" s="6" t="s">
        <v>96</v>
      </c>
      <c r="D429" s="6" t="s">
        <v>262</v>
      </c>
      <c r="E429" s="6" t="s">
        <v>36</v>
      </c>
      <c r="F429" s="7">
        <f>IF(E429="-",1,IF(G429&gt;0,1,0))</f>
        <v>1</v>
      </c>
      <c r="G429" s="7">
        <v>0</v>
      </c>
      <c r="H429" s="7"/>
      <c r="I429" s="7"/>
      <c r="J429" s="7"/>
      <c r="K429" s="7"/>
      <c r="L429" s="7"/>
      <c r="M429" s="7"/>
      <c r="N429" s="7"/>
      <c r="O429" s="6"/>
      <c r="P429" s="6"/>
      <c r="Q429" s="6"/>
      <c r="R429" s="6"/>
      <c r="S429" s="6"/>
      <c r="T429" s="6"/>
      <c r="U429" s="6"/>
      <c r="V429" s="7">
        <v>5</v>
      </c>
      <c r="W429" s="7">
        <v>5</v>
      </c>
      <c r="X429" s="7">
        <v>2</v>
      </c>
      <c r="Y429" s="7">
        <v>4</v>
      </c>
      <c r="Z429" s="6"/>
      <c r="AA429" s="6" t="s">
        <v>1336</v>
      </c>
      <c r="AB429" s="6"/>
      <c r="AC429" s="6"/>
      <c r="AD429" s="6" t="s">
        <v>1337</v>
      </c>
      <c r="AE429" s="6"/>
      <c r="AF429" s="6"/>
      <c r="AG429" s="6"/>
      <c r="AH429" s="8" t="s">
        <v>1338</v>
      </c>
    </row>
    <row r="430" spans="1:34" customFormat="1" ht="15">
      <c r="A430" s="5" t="s">
        <v>1339</v>
      </c>
      <c r="B430" s="6" t="s">
        <v>42</v>
      </c>
      <c r="C430" s="6" t="s">
        <v>50</v>
      </c>
      <c r="D430" s="6" t="s">
        <v>78</v>
      </c>
      <c r="E430" s="6" t="s">
        <v>66</v>
      </c>
      <c r="F430" s="7">
        <f>IF(E430="-",1,IF(G430&gt;0,1,0))</f>
        <v>1</v>
      </c>
      <c r="G430" s="7">
        <v>4</v>
      </c>
      <c r="H430" s="7"/>
      <c r="I430" s="7"/>
      <c r="J430" s="7"/>
      <c r="K430" s="7"/>
      <c r="L430" s="7"/>
      <c r="M430" s="7"/>
      <c r="N430" s="7"/>
      <c r="O430" s="6"/>
      <c r="P430" s="6"/>
      <c r="Q430" s="6"/>
      <c r="R430" s="6"/>
      <c r="S430" s="6"/>
      <c r="T430" s="6"/>
      <c r="U430" s="6"/>
      <c r="V430" s="7">
        <v>4</v>
      </c>
      <c r="W430" s="7">
        <v>2</v>
      </c>
      <c r="X430" s="7">
        <v>1</v>
      </c>
      <c r="Y430" s="7">
        <v>3</v>
      </c>
      <c r="Z430" s="6" t="s">
        <v>60</v>
      </c>
      <c r="AA430" s="6" t="s">
        <v>1169</v>
      </c>
      <c r="AB430" s="6"/>
      <c r="AC430" s="6"/>
      <c r="AD430" s="6" t="s">
        <v>1340</v>
      </c>
      <c r="AE430" s="6"/>
      <c r="AF430" s="6"/>
      <c r="AG430" s="6"/>
      <c r="AH430" s="8" t="s">
        <v>436</v>
      </c>
    </row>
    <row r="431" spans="1:34" customFormat="1" ht="36">
      <c r="A431" s="5" t="s">
        <v>1341</v>
      </c>
      <c r="B431" s="6" t="s">
        <v>42</v>
      </c>
      <c r="C431" s="6" t="s">
        <v>199</v>
      </c>
      <c r="D431" s="6" t="s">
        <v>78</v>
      </c>
      <c r="E431" s="6" t="s">
        <v>73</v>
      </c>
      <c r="F431" s="7">
        <f>IF(E431="-",1,IF(G431&gt;0,1,0))</f>
        <v>1</v>
      </c>
      <c r="G431" s="7">
        <v>4</v>
      </c>
      <c r="H431" s="7"/>
      <c r="I431" s="7"/>
      <c r="J431" s="7"/>
      <c r="K431" s="7"/>
      <c r="L431" s="7"/>
      <c r="M431" s="7"/>
      <c r="N431" s="7"/>
      <c r="O431" s="6"/>
      <c r="P431" s="6"/>
      <c r="Q431" s="6"/>
      <c r="R431" s="6"/>
      <c r="S431" s="6"/>
      <c r="T431" s="6"/>
      <c r="U431" s="6"/>
      <c r="V431" s="7"/>
      <c r="W431" s="7"/>
      <c r="X431" s="7"/>
      <c r="Y431" s="7"/>
      <c r="Z431" s="6"/>
      <c r="AA431" s="6"/>
      <c r="AB431" s="6"/>
      <c r="AC431" s="6"/>
      <c r="AD431" s="6" t="s">
        <v>1342</v>
      </c>
      <c r="AE431" s="6"/>
      <c r="AF431" s="6"/>
      <c r="AG431" s="6"/>
      <c r="AH431" s="8" t="s">
        <v>48</v>
      </c>
    </row>
    <row r="432" spans="1:34" customFormat="1" ht="48">
      <c r="A432" s="5" t="s">
        <v>1343</v>
      </c>
      <c r="B432" s="6" t="s">
        <v>42</v>
      </c>
      <c r="C432" s="6" t="s">
        <v>65</v>
      </c>
      <c r="D432" s="6" t="s">
        <v>127</v>
      </c>
      <c r="E432" s="6" t="s">
        <v>73</v>
      </c>
      <c r="F432" s="7">
        <f>IF(E432="-",1,IF(G432&gt;0,1,0))</f>
        <v>1</v>
      </c>
      <c r="G432" s="7">
        <v>1</v>
      </c>
      <c r="H432" s="7"/>
      <c r="I432" s="7" t="s">
        <v>36</v>
      </c>
      <c r="J432" s="7"/>
      <c r="K432" s="7"/>
      <c r="L432" s="7"/>
      <c r="M432" s="7"/>
      <c r="N432" s="7"/>
      <c r="O432" s="6"/>
      <c r="P432" s="6"/>
      <c r="Q432" s="6"/>
      <c r="R432" s="6"/>
      <c r="S432" s="6"/>
      <c r="T432" s="6"/>
      <c r="U432" s="6"/>
      <c r="V432" s="7"/>
      <c r="W432" s="7"/>
      <c r="X432" s="7"/>
      <c r="Y432" s="7"/>
      <c r="Z432" s="6"/>
      <c r="AA432" s="6" t="s">
        <v>448</v>
      </c>
      <c r="AB432" s="6"/>
      <c r="AC432" s="6"/>
      <c r="AD432" s="6" t="s">
        <v>1344</v>
      </c>
      <c r="AE432" s="6"/>
      <c r="AF432" s="6" t="s">
        <v>1345</v>
      </c>
      <c r="AG432" s="6"/>
      <c r="AH432" s="8" t="s">
        <v>433</v>
      </c>
    </row>
    <row r="433" spans="1:34" customFormat="1" ht="36">
      <c r="A433" s="5" t="s">
        <v>1346</v>
      </c>
      <c r="B433" s="6" t="s">
        <v>42</v>
      </c>
      <c r="C433" s="6" t="s">
        <v>393</v>
      </c>
      <c r="D433" s="6" t="s">
        <v>78</v>
      </c>
      <c r="E433" s="6" t="s">
        <v>45</v>
      </c>
      <c r="F433" s="7">
        <f>IF(E433="-",1,IF(G433&gt;0,1,0))</f>
        <v>1</v>
      </c>
      <c r="G433" s="7">
        <v>2</v>
      </c>
      <c r="H433" s="7"/>
      <c r="I433" s="7"/>
      <c r="J433" s="7"/>
      <c r="K433" s="7"/>
      <c r="L433" s="7"/>
      <c r="M433" s="7"/>
      <c r="N433" s="7"/>
      <c r="O433" s="6"/>
      <c r="P433" s="6"/>
      <c r="Q433" s="6"/>
      <c r="R433" s="6"/>
      <c r="S433" s="6"/>
      <c r="T433" s="6"/>
      <c r="U433" s="6"/>
      <c r="V433" s="7"/>
      <c r="W433" s="7"/>
      <c r="X433" s="7"/>
      <c r="Y433" s="7"/>
      <c r="Z433" s="6" t="s">
        <v>1347</v>
      </c>
      <c r="AA433" s="6"/>
      <c r="AB433" s="6"/>
      <c r="AC433" s="14" t="s">
        <v>46</v>
      </c>
      <c r="AD433" s="6" t="s">
        <v>1348</v>
      </c>
      <c r="AE433" s="6"/>
      <c r="AF433" s="6"/>
      <c r="AG433" s="6"/>
      <c r="AH433" s="8" t="s">
        <v>398</v>
      </c>
    </row>
    <row r="434" spans="1:34" customFormat="1" ht="24">
      <c r="A434" s="5" t="s">
        <v>1349</v>
      </c>
      <c r="B434" s="6" t="s">
        <v>33</v>
      </c>
      <c r="C434" s="6" t="s">
        <v>34</v>
      </c>
      <c r="D434" s="6" t="s">
        <v>51</v>
      </c>
      <c r="E434" s="6" t="s">
        <v>45</v>
      </c>
      <c r="F434" s="7">
        <f>IF(E434="-",1,IF(G434&gt;0,1,0))</f>
        <v>1</v>
      </c>
      <c r="G434" s="7">
        <v>4</v>
      </c>
      <c r="H434" s="7">
        <v>4</v>
      </c>
      <c r="I434" s="7" t="s">
        <v>36</v>
      </c>
      <c r="J434" s="7">
        <v>2</v>
      </c>
      <c r="K434" s="7"/>
      <c r="L434" s="7"/>
      <c r="M434" s="7"/>
      <c r="N434" s="7"/>
      <c r="O434" s="6"/>
      <c r="P434" s="6"/>
      <c r="Q434" s="6"/>
      <c r="R434" s="6"/>
      <c r="S434" s="6"/>
      <c r="T434" s="6"/>
      <c r="U434" s="6"/>
      <c r="V434" s="7"/>
      <c r="W434" s="7"/>
      <c r="X434" s="7"/>
      <c r="Y434" s="7"/>
      <c r="Z434" s="6" t="s">
        <v>1141</v>
      </c>
      <c r="AA434" s="6"/>
      <c r="AB434" s="6"/>
      <c r="AC434" s="6"/>
      <c r="AD434" s="6" t="s">
        <v>1350</v>
      </c>
      <c r="AE434" s="6"/>
      <c r="AF434" s="6"/>
      <c r="AG434" s="6"/>
      <c r="AH434" s="8" t="s">
        <v>239</v>
      </c>
    </row>
    <row r="435" spans="1:34" customFormat="1" ht="36">
      <c r="A435" s="5" t="s">
        <v>1351</v>
      </c>
      <c r="B435" s="6" t="s">
        <v>42</v>
      </c>
      <c r="C435" s="6" t="s">
        <v>43</v>
      </c>
      <c r="D435" s="6" t="s">
        <v>44</v>
      </c>
      <c r="E435" s="6" t="s">
        <v>45</v>
      </c>
      <c r="F435" s="7">
        <f>IF(E435="-",1,IF(G435&gt;0,1,0))</f>
        <v>1</v>
      </c>
      <c r="G435" s="7">
        <v>1</v>
      </c>
      <c r="H435" s="7"/>
      <c r="I435" s="7"/>
      <c r="J435" s="7"/>
      <c r="K435" s="7"/>
      <c r="L435" s="7"/>
      <c r="M435" s="7"/>
      <c r="N435" s="7"/>
      <c r="O435" s="6"/>
      <c r="P435" s="6"/>
      <c r="Q435" s="6"/>
      <c r="R435" s="6"/>
      <c r="S435" s="6"/>
      <c r="T435" s="6"/>
      <c r="U435" s="6"/>
      <c r="V435" s="7"/>
      <c r="W435" s="7"/>
      <c r="X435" s="7"/>
      <c r="Y435" s="7"/>
      <c r="Z435" s="6"/>
      <c r="AA435" s="6"/>
      <c r="AB435" s="6"/>
      <c r="AC435" s="6" t="s">
        <v>46</v>
      </c>
      <c r="AD435" s="6" t="s">
        <v>1352</v>
      </c>
      <c r="AE435" s="6"/>
      <c r="AF435" s="6"/>
      <c r="AG435" s="6"/>
      <c r="AH435" s="8" t="s">
        <v>81</v>
      </c>
    </row>
    <row r="436" spans="1:34" customFormat="1" ht="96">
      <c r="A436" s="5" t="s">
        <v>1353</v>
      </c>
      <c r="B436" s="6" t="s">
        <v>42</v>
      </c>
      <c r="C436" s="6" t="s">
        <v>393</v>
      </c>
      <c r="D436" s="6" t="s">
        <v>127</v>
      </c>
      <c r="E436" s="6" t="s">
        <v>66</v>
      </c>
      <c r="F436" s="7">
        <f>IF(E436="-",1,IF(G436&gt;0,1,0))</f>
        <v>1</v>
      </c>
      <c r="G436" s="7">
        <v>2</v>
      </c>
      <c r="H436" s="7"/>
      <c r="I436" s="7"/>
      <c r="J436" s="7"/>
      <c r="K436" s="7"/>
      <c r="L436" s="7"/>
      <c r="M436" s="7"/>
      <c r="N436" s="7"/>
      <c r="O436" s="6"/>
      <c r="P436" s="6"/>
      <c r="Q436" s="6"/>
      <c r="R436" s="6"/>
      <c r="S436" s="6"/>
      <c r="T436" s="6"/>
      <c r="U436" s="6"/>
      <c r="V436" s="7"/>
      <c r="W436" s="7"/>
      <c r="X436" s="7"/>
      <c r="Y436" s="7"/>
      <c r="Z436" s="6" t="s">
        <v>169</v>
      </c>
      <c r="AA436" s="6"/>
      <c r="AB436" s="6"/>
      <c r="AC436" s="14" t="s">
        <v>1354</v>
      </c>
      <c r="AD436" s="6" t="s">
        <v>1355</v>
      </c>
      <c r="AE436" s="6"/>
      <c r="AF436" s="6"/>
      <c r="AG436" s="6"/>
      <c r="AH436" s="8" t="s">
        <v>476</v>
      </c>
    </row>
    <row r="437" spans="1:34" customFormat="1" ht="15">
      <c r="A437" s="5" t="s">
        <v>1356</v>
      </c>
      <c r="B437" s="6" t="s">
        <v>42</v>
      </c>
      <c r="C437" s="6" t="s">
        <v>381</v>
      </c>
      <c r="D437" s="6" t="s">
        <v>127</v>
      </c>
      <c r="E437" s="6" t="s">
        <v>66</v>
      </c>
      <c r="F437" s="7">
        <f>IF(E437="-",1,IF(G437&gt;0,1,0))</f>
        <v>1</v>
      </c>
      <c r="G437" s="7">
        <v>3</v>
      </c>
      <c r="H437" s="7"/>
      <c r="I437" s="7"/>
      <c r="J437" s="7"/>
      <c r="K437" s="7"/>
      <c r="L437" s="7"/>
      <c r="M437" s="7"/>
      <c r="N437" s="7">
        <v>3</v>
      </c>
      <c r="O437" s="6" t="s">
        <v>389</v>
      </c>
      <c r="P437" s="6">
        <v>12</v>
      </c>
      <c r="Q437" s="6" t="s">
        <v>388</v>
      </c>
      <c r="R437" s="6">
        <v>10</v>
      </c>
      <c r="S437" s="6"/>
      <c r="T437" s="6"/>
      <c r="U437" s="6"/>
      <c r="V437" s="7"/>
      <c r="W437" s="7"/>
      <c r="X437" s="7"/>
      <c r="Y437" s="7"/>
      <c r="Z437" s="6"/>
      <c r="AA437" s="6"/>
      <c r="AB437" s="6"/>
      <c r="AC437" s="6"/>
      <c r="AD437" s="6" t="s">
        <v>1259</v>
      </c>
      <c r="AE437" s="6" t="s">
        <v>385</v>
      </c>
      <c r="AF437" s="6"/>
      <c r="AG437" s="6"/>
      <c r="AH437" s="8" t="s">
        <v>113</v>
      </c>
    </row>
    <row r="438" spans="1:34" customFormat="1" ht="48">
      <c r="A438" s="9" t="s">
        <v>1357</v>
      </c>
      <c r="B438" s="10" t="s">
        <v>42</v>
      </c>
      <c r="C438" s="10" t="s">
        <v>91</v>
      </c>
      <c r="D438" s="10" t="s">
        <v>127</v>
      </c>
      <c r="E438" s="10" t="s">
        <v>45</v>
      </c>
      <c r="F438" s="7">
        <f>IF(E438="-",1,IF(G438&gt;0,1,0))</f>
        <v>1</v>
      </c>
      <c r="G438" s="7">
        <v>1</v>
      </c>
      <c r="H438" s="7"/>
      <c r="I438" s="7">
        <v>7</v>
      </c>
      <c r="J438" s="7"/>
      <c r="K438" s="7"/>
      <c r="L438" s="7"/>
      <c r="M438" s="7"/>
      <c r="N438" s="7"/>
      <c r="O438" s="10"/>
      <c r="P438" s="10"/>
      <c r="Q438" s="10"/>
      <c r="R438" s="10"/>
      <c r="S438" s="10"/>
      <c r="T438" s="10"/>
      <c r="U438" s="10"/>
      <c r="V438" s="7"/>
      <c r="W438" s="7"/>
      <c r="X438" s="7"/>
      <c r="Y438" s="7"/>
      <c r="Z438" s="10" t="s">
        <v>808</v>
      </c>
      <c r="AA438" s="10"/>
      <c r="AB438" s="10"/>
      <c r="AC438" s="12" t="s">
        <v>102</v>
      </c>
      <c r="AD438" s="10" t="s">
        <v>1358</v>
      </c>
      <c r="AE438" s="10"/>
      <c r="AF438" s="10" t="s">
        <v>1359</v>
      </c>
      <c r="AG438" s="10"/>
      <c r="AH438" s="11" t="s">
        <v>120</v>
      </c>
    </row>
    <row r="439" spans="1:34" customFormat="1" ht="48">
      <c r="A439" s="9" t="s">
        <v>1360</v>
      </c>
      <c r="B439" s="6" t="s">
        <v>42</v>
      </c>
      <c r="C439" s="10" t="s">
        <v>58</v>
      </c>
      <c r="D439" s="10" t="s">
        <v>35</v>
      </c>
      <c r="E439" s="10" t="s">
        <v>36</v>
      </c>
      <c r="F439" s="7">
        <f>IF(E439="-",1,IF(G439&gt;0,1,0))</f>
        <v>1</v>
      </c>
      <c r="G439" s="7">
        <v>0</v>
      </c>
      <c r="H439" s="7"/>
      <c r="I439" s="7"/>
      <c r="J439" s="7"/>
      <c r="K439" s="7"/>
      <c r="L439" s="7"/>
      <c r="M439" s="7"/>
      <c r="N439" s="7"/>
      <c r="O439" s="6"/>
      <c r="P439" s="6"/>
      <c r="Q439" s="6"/>
      <c r="R439" s="6"/>
      <c r="S439" s="6"/>
      <c r="T439" s="10"/>
      <c r="U439" s="6"/>
      <c r="V439" s="7"/>
      <c r="W439" s="7"/>
      <c r="X439" s="7"/>
      <c r="Y439" s="7"/>
      <c r="Z439" s="10" t="s">
        <v>1361</v>
      </c>
      <c r="AA439" s="10" t="s">
        <v>122</v>
      </c>
      <c r="AB439" s="10"/>
      <c r="AC439" s="10"/>
      <c r="AD439" s="10" t="s">
        <v>1362</v>
      </c>
      <c r="AE439" s="10"/>
      <c r="AF439" s="10"/>
      <c r="AG439" s="10"/>
      <c r="AH439" s="11" t="s">
        <v>781</v>
      </c>
    </row>
    <row r="440" spans="1:34" customFormat="1" ht="48">
      <c r="A440" s="5" t="s">
        <v>1363</v>
      </c>
      <c r="B440" s="6" t="s">
        <v>33</v>
      </c>
      <c r="C440" s="6" t="s">
        <v>268</v>
      </c>
      <c r="D440" s="6" t="s">
        <v>44</v>
      </c>
      <c r="E440" s="6" t="s">
        <v>66</v>
      </c>
      <c r="F440" s="7">
        <f>IF(E440="-",1,IF(G440&gt;0,1,0))</f>
        <v>1</v>
      </c>
      <c r="G440" s="7">
        <v>1</v>
      </c>
      <c r="H440" s="7" t="s">
        <v>36</v>
      </c>
      <c r="I440" s="7" t="s">
        <v>36</v>
      </c>
      <c r="J440" s="7" t="s">
        <v>36</v>
      </c>
      <c r="K440" s="7"/>
      <c r="L440" s="7"/>
      <c r="M440" s="7"/>
      <c r="N440" s="7"/>
      <c r="O440" s="6"/>
      <c r="P440" s="6"/>
      <c r="Q440" s="6"/>
      <c r="R440" s="6"/>
      <c r="S440" s="6"/>
      <c r="T440" s="6"/>
      <c r="U440" s="6"/>
      <c r="V440" s="7"/>
      <c r="W440" s="7"/>
      <c r="X440" s="7"/>
      <c r="Y440" s="7"/>
      <c r="Z440" s="6"/>
      <c r="AA440" s="6" t="s">
        <v>377</v>
      </c>
      <c r="AB440" s="6"/>
      <c r="AC440" s="6"/>
      <c r="AD440" s="6" t="s">
        <v>1364</v>
      </c>
      <c r="AE440" s="6"/>
      <c r="AF440" s="6" t="s">
        <v>1365</v>
      </c>
      <c r="AG440" s="6"/>
      <c r="AH440" s="8" t="s">
        <v>48</v>
      </c>
    </row>
    <row r="441" spans="1:34" customFormat="1" ht="48">
      <c r="A441" s="5" t="s">
        <v>1366</v>
      </c>
      <c r="B441" s="6" t="s">
        <v>42</v>
      </c>
      <c r="C441" s="6" t="s">
        <v>50</v>
      </c>
      <c r="D441" s="6" t="s">
        <v>44</v>
      </c>
      <c r="E441" s="6" t="s">
        <v>73</v>
      </c>
      <c r="F441" s="7">
        <f>IF(E441="-",1,IF(G441&gt;0,1,0))</f>
        <v>0</v>
      </c>
      <c r="G441" s="7">
        <v>0</v>
      </c>
      <c r="H441" s="7"/>
      <c r="I441" s="7"/>
      <c r="J441" s="7"/>
      <c r="K441" s="7"/>
      <c r="L441" s="7"/>
      <c r="M441" s="7"/>
      <c r="N441" s="7"/>
      <c r="O441" s="6"/>
      <c r="P441" s="6"/>
      <c r="Q441" s="6"/>
      <c r="R441" s="6"/>
      <c r="S441" s="6"/>
      <c r="T441" s="6"/>
      <c r="U441" s="6"/>
      <c r="V441" s="7">
        <v>6</v>
      </c>
      <c r="W441" s="7">
        <v>4</v>
      </c>
      <c r="X441" s="7">
        <v>10</v>
      </c>
      <c r="Y441" s="7">
        <v>4</v>
      </c>
      <c r="Z441" s="6" t="s">
        <v>156</v>
      </c>
      <c r="AA441" s="6" t="s">
        <v>1367</v>
      </c>
      <c r="AB441" s="6"/>
      <c r="AC441" s="6"/>
      <c r="AD441" s="6" t="s">
        <v>1368</v>
      </c>
      <c r="AE441" s="6"/>
      <c r="AF441" s="6"/>
      <c r="AG441" s="6"/>
      <c r="AH441" s="8" t="s">
        <v>1369</v>
      </c>
    </row>
    <row r="442" spans="1:34" customFormat="1" ht="60">
      <c r="A442" s="5" t="s">
        <v>1370</v>
      </c>
      <c r="B442" s="6" t="s">
        <v>42</v>
      </c>
      <c r="C442" s="6" t="s">
        <v>65</v>
      </c>
      <c r="D442" s="6" t="s">
        <v>44</v>
      </c>
      <c r="E442" s="6" t="s">
        <v>45</v>
      </c>
      <c r="F442" s="7">
        <f>IF(E442="-",1,IF(G442&gt;0,1,0))</f>
        <v>0</v>
      </c>
      <c r="G442" s="7">
        <v>0</v>
      </c>
      <c r="H442" s="7"/>
      <c r="I442" s="7">
        <v>4</v>
      </c>
      <c r="J442" s="7"/>
      <c r="K442" s="7"/>
      <c r="L442" s="7"/>
      <c r="M442" s="7"/>
      <c r="N442" s="7"/>
      <c r="O442" s="6"/>
      <c r="P442" s="6"/>
      <c r="Q442" s="6"/>
      <c r="R442" s="6"/>
      <c r="S442" s="6"/>
      <c r="T442" s="6"/>
      <c r="U442" s="6"/>
      <c r="V442" s="7"/>
      <c r="W442" s="7"/>
      <c r="X442" s="7"/>
      <c r="Y442" s="7"/>
      <c r="Z442" s="6" t="s">
        <v>295</v>
      </c>
      <c r="AA442" s="6" t="s">
        <v>348</v>
      </c>
      <c r="AB442" s="6"/>
      <c r="AC442" s="6"/>
      <c r="AD442" s="6" t="s">
        <v>1371</v>
      </c>
      <c r="AE442" s="6"/>
      <c r="AF442" s="6"/>
      <c r="AG442" s="6"/>
      <c r="AH442" s="8" t="s">
        <v>879</v>
      </c>
    </row>
    <row r="443" spans="1:34" customFormat="1" ht="36">
      <c r="A443" s="5" t="s">
        <v>1372</v>
      </c>
      <c r="B443" s="6" t="s">
        <v>126</v>
      </c>
      <c r="C443" s="6" t="s">
        <v>126</v>
      </c>
      <c r="D443" s="6" t="s">
        <v>44</v>
      </c>
      <c r="E443" s="6" t="s">
        <v>66</v>
      </c>
      <c r="F443" s="7">
        <f>IF(E443="-",1,IF(G443&gt;0,1,0))</f>
        <v>0</v>
      </c>
      <c r="G443" s="7">
        <v>0</v>
      </c>
      <c r="H443" s="7"/>
      <c r="I443" s="7"/>
      <c r="J443" s="7"/>
      <c r="K443" s="7"/>
      <c r="L443" s="7"/>
      <c r="M443" s="7"/>
      <c r="N443" s="7"/>
      <c r="O443" s="6"/>
      <c r="P443" s="6"/>
      <c r="Q443" s="6"/>
      <c r="R443" s="6"/>
      <c r="S443" s="6" t="s">
        <v>128</v>
      </c>
      <c r="T443" s="6" t="s">
        <v>150</v>
      </c>
      <c r="U443" s="6" t="s">
        <v>130</v>
      </c>
      <c r="V443" s="7">
        <v>3</v>
      </c>
      <c r="W443" s="7">
        <v>3</v>
      </c>
      <c r="X443" s="7">
        <v>3</v>
      </c>
      <c r="Y443" s="7">
        <v>3</v>
      </c>
      <c r="Z443" s="6"/>
      <c r="AA443" s="6" t="s">
        <v>1373</v>
      </c>
      <c r="AB443" s="6"/>
      <c r="AC443" s="6"/>
      <c r="AD443" s="6" t="s">
        <v>1374</v>
      </c>
      <c r="AE443" s="6"/>
      <c r="AF443" s="6"/>
      <c r="AG443" s="6"/>
      <c r="AH443" s="8" t="s">
        <v>537</v>
      </c>
    </row>
    <row r="444" spans="1:34" customFormat="1" ht="24">
      <c r="A444" s="5" t="s">
        <v>1375</v>
      </c>
      <c r="B444" s="6" t="s">
        <v>126</v>
      </c>
      <c r="C444" s="6" t="s">
        <v>126</v>
      </c>
      <c r="D444" s="6" t="s">
        <v>127</v>
      </c>
      <c r="E444" s="6" t="s">
        <v>66</v>
      </c>
      <c r="F444" s="7">
        <f>IF(E444="-",1,IF(G444&gt;0,1,0))</f>
        <v>1</v>
      </c>
      <c r="G444" s="7">
        <v>1</v>
      </c>
      <c r="H444" s="7"/>
      <c r="I444" s="7"/>
      <c r="J444" s="7"/>
      <c r="K444" s="7"/>
      <c r="L444" s="7"/>
      <c r="M444" s="7"/>
      <c r="N444" s="7"/>
      <c r="O444" s="6"/>
      <c r="P444" s="6"/>
      <c r="Q444" s="6"/>
      <c r="R444" s="6"/>
      <c r="S444" s="6" t="s">
        <v>128</v>
      </c>
      <c r="T444" s="6" t="s">
        <v>281</v>
      </c>
      <c r="U444" s="6" t="s">
        <v>151</v>
      </c>
      <c r="V444" s="7">
        <v>1</v>
      </c>
      <c r="W444" s="7">
        <v>1</v>
      </c>
      <c r="X444" s="7">
        <v>1</v>
      </c>
      <c r="Y444" s="7">
        <v>1</v>
      </c>
      <c r="Z444" s="6"/>
      <c r="AA444" s="6" t="s">
        <v>455</v>
      </c>
      <c r="AB444" s="6"/>
      <c r="AC444" s="6"/>
      <c r="AD444" s="6" t="s">
        <v>1376</v>
      </c>
      <c r="AE444" s="6"/>
      <c r="AF444" s="6"/>
      <c r="AG444" s="6"/>
      <c r="AH444" s="8" t="s">
        <v>284</v>
      </c>
    </row>
    <row r="445" spans="1:34" customFormat="1" ht="24">
      <c r="A445" s="5" t="s">
        <v>1377</v>
      </c>
      <c r="B445" s="6" t="s">
        <v>126</v>
      </c>
      <c r="C445" s="6" t="s">
        <v>126</v>
      </c>
      <c r="D445" s="6" t="s">
        <v>127</v>
      </c>
      <c r="E445" s="6"/>
      <c r="F445" s="7"/>
      <c r="G445" s="7"/>
      <c r="H445" s="7"/>
      <c r="I445" s="7"/>
      <c r="J445" s="7"/>
      <c r="K445" s="7"/>
      <c r="L445" s="7"/>
      <c r="M445" s="7"/>
      <c r="N445" s="7"/>
      <c r="O445" s="6"/>
      <c r="P445" s="6"/>
      <c r="Q445" s="6"/>
      <c r="R445" s="6"/>
      <c r="S445" s="6" t="s">
        <v>128</v>
      </c>
      <c r="T445" s="6" t="s">
        <v>135</v>
      </c>
      <c r="U445" s="6" t="s">
        <v>151</v>
      </c>
      <c r="V445" s="7">
        <v>1</v>
      </c>
      <c r="W445" s="7">
        <v>2</v>
      </c>
      <c r="X445" s="7">
        <v>1</v>
      </c>
      <c r="Y445" s="7">
        <v>2</v>
      </c>
      <c r="Z445" s="6"/>
      <c r="AA445" s="6" t="s">
        <v>455</v>
      </c>
      <c r="AB445" s="6"/>
      <c r="AC445" s="6"/>
      <c r="AD445" s="6" t="s">
        <v>1376</v>
      </c>
      <c r="AE445" s="6"/>
      <c r="AF445" s="6"/>
      <c r="AG445" s="6"/>
      <c r="AH445" s="8" t="s">
        <v>284</v>
      </c>
    </row>
    <row r="446" spans="1:34" customFormat="1" ht="36">
      <c r="A446" s="5" t="s">
        <v>377</v>
      </c>
      <c r="B446" s="6" t="s">
        <v>33</v>
      </c>
      <c r="C446" s="6" t="s">
        <v>268</v>
      </c>
      <c r="D446" s="6" t="s">
        <v>51</v>
      </c>
      <c r="E446" s="6" t="s">
        <v>73</v>
      </c>
      <c r="F446" s="7">
        <f>IF(E446="-",1,IF(G446&gt;0,1,0))</f>
        <v>1</v>
      </c>
      <c r="G446" s="7">
        <v>3</v>
      </c>
      <c r="H446" s="7" t="s">
        <v>36</v>
      </c>
      <c r="I446" s="7" t="s">
        <v>36</v>
      </c>
      <c r="J446" s="7" t="s">
        <v>36</v>
      </c>
      <c r="K446" s="7"/>
      <c r="L446" s="7"/>
      <c r="M446" s="7"/>
      <c r="N446" s="7"/>
      <c r="O446" s="6"/>
      <c r="P446" s="6"/>
      <c r="Q446" s="6"/>
      <c r="R446" s="6"/>
      <c r="S446" s="6"/>
      <c r="T446" s="6"/>
      <c r="U446" s="6"/>
      <c r="V446" s="7"/>
      <c r="W446" s="7"/>
      <c r="X446" s="7"/>
      <c r="Y446" s="7"/>
      <c r="Z446" s="6"/>
      <c r="AA446" s="6" t="s">
        <v>377</v>
      </c>
      <c r="AB446" s="6"/>
      <c r="AC446" s="6"/>
      <c r="AD446" s="6" t="s">
        <v>1378</v>
      </c>
      <c r="AE446" s="6"/>
      <c r="AF446" s="6" t="s">
        <v>1379</v>
      </c>
      <c r="AG446" s="6"/>
      <c r="AH446" s="8" t="s">
        <v>316</v>
      </c>
    </row>
    <row r="447" spans="1:34" customFormat="1" ht="36">
      <c r="A447" s="5" t="s">
        <v>1380</v>
      </c>
      <c r="B447" s="6" t="s">
        <v>42</v>
      </c>
      <c r="C447" s="6" t="s">
        <v>199</v>
      </c>
      <c r="D447" s="6" t="s">
        <v>78</v>
      </c>
      <c r="E447" s="6" t="s">
        <v>73</v>
      </c>
      <c r="F447" s="7">
        <f>IF(E447="-",1,IF(G447&gt;0,1,0))</f>
        <v>1</v>
      </c>
      <c r="G447" s="7">
        <v>4</v>
      </c>
      <c r="H447" s="7"/>
      <c r="I447" s="7"/>
      <c r="J447" s="7"/>
      <c r="K447" s="7"/>
      <c r="L447" s="7"/>
      <c r="M447" s="7"/>
      <c r="N447" s="7"/>
      <c r="O447" s="6"/>
      <c r="P447" s="6"/>
      <c r="Q447" s="6"/>
      <c r="R447" s="6"/>
      <c r="S447" s="6"/>
      <c r="T447" s="6"/>
      <c r="U447" s="6"/>
      <c r="V447" s="7"/>
      <c r="W447" s="7"/>
      <c r="X447" s="7"/>
      <c r="Y447" s="7"/>
      <c r="Z447" s="6"/>
      <c r="AA447" s="6"/>
      <c r="AB447" s="6"/>
      <c r="AC447" s="6"/>
      <c r="AD447" s="6" t="s">
        <v>1381</v>
      </c>
      <c r="AE447" s="6"/>
      <c r="AF447" s="6"/>
      <c r="AG447" s="6" t="s">
        <v>1382</v>
      </c>
      <c r="AH447" s="8" t="s">
        <v>81</v>
      </c>
    </row>
    <row r="448" spans="1:34" customFormat="1" ht="36">
      <c r="A448" s="5" t="s">
        <v>1383</v>
      </c>
      <c r="B448" s="6" t="s">
        <v>126</v>
      </c>
      <c r="C448" s="6" t="s">
        <v>126</v>
      </c>
      <c r="D448" s="6" t="s">
        <v>193</v>
      </c>
      <c r="E448" s="6" t="s">
        <v>36</v>
      </c>
      <c r="F448" s="7">
        <f>IF(E448="-",1,IF(G448&gt;0,1,0))</f>
        <v>1</v>
      </c>
      <c r="G448" s="7">
        <v>0</v>
      </c>
      <c r="H448" s="7"/>
      <c r="I448" s="7"/>
      <c r="J448" s="7"/>
      <c r="K448" s="7"/>
      <c r="L448" s="7"/>
      <c r="M448" s="7"/>
      <c r="N448" s="7"/>
      <c r="O448" s="6"/>
      <c r="P448" s="6"/>
      <c r="Q448" s="6"/>
      <c r="R448" s="6"/>
      <c r="S448" s="6" t="s">
        <v>128</v>
      </c>
      <c r="T448" s="6" t="s">
        <v>129</v>
      </c>
      <c r="U448" s="6" t="s">
        <v>130</v>
      </c>
      <c r="V448" s="7">
        <v>7</v>
      </c>
      <c r="W448" s="7">
        <v>2</v>
      </c>
      <c r="X448" s="7">
        <v>9</v>
      </c>
      <c r="Y448" s="7">
        <v>2</v>
      </c>
      <c r="Z448" s="6"/>
      <c r="AA448" s="6" t="s">
        <v>1384</v>
      </c>
      <c r="AB448" s="6"/>
      <c r="AC448" s="6"/>
      <c r="AD448" s="6" t="s">
        <v>1385</v>
      </c>
      <c r="AE448" s="6"/>
      <c r="AF448" s="6"/>
      <c r="AG448" s="6"/>
      <c r="AH448" s="8" t="s">
        <v>670</v>
      </c>
    </row>
    <row r="449" spans="1:34" customFormat="1" ht="36">
      <c r="A449" s="5" t="s">
        <v>1386</v>
      </c>
      <c r="B449" s="6" t="s">
        <v>126</v>
      </c>
      <c r="C449" s="6" t="s">
        <v>126</v>
      </c>
      <c r="D449" s="6" t="s">
        <v>193</v>
      </c>
      <c r="E449" s="6"/>
      <c r="F449" s="7"/>
      <c r="G449" s="7"/>
      <c r="H449" s="7"/>
      <c r="I449" s="7"/>
      <c r="J449" s="7"/>
      <c r="K449" s="7"/>
      <c r="L449" s="7"/>
      <c r="M449" s="7"/>
      <c r="N449" s="7"/>
      <c r="O449" s="6"/>
      <c r="P449" s="6"/>
      <c r="Q449" s="6"/>
      <c r="R449" s="6"/>
      <c r="S449" s="6" t="s">
        <v>128</v>
      </c>
      <c r="T449" s="6" t="s">
        <v>135</v>
      </c>
      <c r="U449" s="6" t="s">
        <v>130</v>
      </c>
      <c r="V449" s="7">
        <v>7</v>
      </c>
      <c r="W449" s="7">
        <v>5</v>
      </c>
      <c r="X449" s="7">
        <v>9</v>
      </c>
      <c r="Y449" s="7">
        <v>5</v>
      </c>
      <c r="Z449" s="6"/>
      <c r="AA449" s="6" t="s">
        <v>1384</v>
      </c>
      <c r="AB449" s="6"/>
      <c r="AC449" s="6"/>
      <c r="AD449" s="6" t="s">
        <v>1385</v>
      </c>
      <c r="AE449" s="6"/>
      <c r="AF449" s="6"/>
      <c r="AG449" s="6"/>
      <c r="AH449" s="8" t="s">
        <v>670</v>
      </c>
    </row>
    <row r="450" spans="1:34" customFormat="1" ht="36">
      <c r="A450" s="5" t="s">
        <v>1387</v>
      </c>
      <c r="B450" s="6" t="s">
        <v>33</v>
      </c>
      <c r="C450" s="6" t="s">
        <v>34</v>
      </c>
      <c r="D450" s="6" t="s">
        <v>193</v>
      </c>
      <c r="E450" s="6" t="s">
        <v>36</v>
      </c>
      <c r="F450" s="7">
        <f>IF(E450="-",1,IF(G450&gt;0,1,0))</f>
        <v>1</v>
      </c>
      <c r="G450" s="7">
        <v>0</v>
      </c>
      <c r="H450" s="7">
        <v>3</v>
      </c>
      <c r="I450" s="7" t="s">
        <v>36</v>
      </c>
      <c r="J450" s="7">
        <v>2</v>
      </c>
      <c r="K450" s="7"/>
      <c r="L450" s="7"/>
      <c r="M450" s="7"/>
      <c r="N450" s="7"/>
      <c r="O450" s="6"/>
      <c r="P450" s="6"/>
      <c r="Q450" s="6"/>
      <c r="R450" s="6"/>
      <c r="S450" s="6"/>
      <c r="T450" s="6"/>
      <c r="U450" s="6"/>
      <c r="V450" s="7"/>
      <c r="W450" s="7"/>
      <c r="X450" s="7"/>
      <c r="Y450" s="7"/>
      <c r="Z450" s="6" t="s">
        <v>37</v>
      </c>
      <c r="AA450" s="6"/>
      <c r="AB450" s="6"/>
      <c r="AC450" s="6"/>
      <c r="AD450" s="6" t="s">
        <v>1388</v>
      </c>
      <c r="AE450" s="6"/>
      <c r="AF450" s="6"/>
      <c r="AG450" s="6"/>
      <c r="AH450" s="8" t="s">
        <v>63</v>
      </c>
    </row>
    <row r="451" spans="1:34" customFormat="1" ht="48">
      <c r="A451" s="5" t="s">
        <v>1389</v>
      </c>
      <c r="B451" s="6" t="s">
        <v>42</v>
      </c>
      <c r="C451" s="6" t="s">
        <v>43</v>
      </c>
      <c r="D451" s="6" t="s">
        <v>51</v>
      </c>
      <c r="E451" s="6" t="s">
        <v>66</v>
      </c>
      <c r="F451" s="7">
        <f>IF(E451="-",1,IF(G451&gt;0,1,0))</f>
        <v>1</v>
      </c>
      <c r="G451" s="7">
        <v>4</v>
      </c>
      <c r="H451" s="7"/>
      <c r="I451" s="7"/>
      <c r="J451" s="7"/>
      <c r="K451" s="7"/>
      <c r="L451" s="7"/>
      <c r="M451" s="7"/>
      <c r="N451" s="7"/>
      <c r="O451" s="6"/>
      <c r="P451" s="6"/>
      <c r="Q451" s="6"/>
      <c r="R451" s="6"/>
      <c r="S451" s="6"/>
      <c r="T451" s="6"/>
      <c r="U451" s="6"/>
      <c r="V451" s="7"/>
      <c r="W451" s="7"/>
      <c r="X451" s="7"/>
      <c r="Y451" s="7"/>
      <c r="Z451" s="6"/>
      <c r="AA451" s="6" t="s">
        <v>884</v>
      </c>
      <c r="AB451" s="6"/>
      <c r="AC451" s="6" t="s">
        <v>145</v>
      </c>
      <c r="AD451" s="6" t="s">
        <v>1390</v>
      </c>
      <c r="AE451" s="6"/>
      <c r="AF451" s="6"/>
      <c r="AG451" s="6"/>
      <c r="AH451" s="8" t="s">
        <v>75</v>
      </c>
    </row>
    <row r="452" spans="1:34" customFormat="1" ht="48">
      <c r="A452" s="5" t="s">
        <v>1391</v>
      </c>
      <c r="B452" s="6" t="s">
        <v>33</v>
      </c>
      <c r="C452" s="6" t="s">
        <v>34</v>
      </c>
      <c r="D452" s="6" t="s">
        <v>51</v>
      </c>
      <c r="E452" s="6" t="s">
        <v>73</v>
      </c>
      <c r="F452" s="7">
        <f>IF(E452="-",1,IF(G452&gt;0,1,0))</f>
        <v>1</v>
      </c>
      <c r="G452" s="7">
        <v>4</v>
      </c>
      <c r="H452" s="7">
        <v>4</v>
      </c>
      <c r="I452" s="7" t="s">
        <v>36</v>
      </c>
      <c r="J452" s="7">
        <v>2</v>
      </c>
      <c r="K452" s="7"/>
      <c r="L452" s="7"/>
      <c r="M452" s="7"/>
      <c r="N452" s="7"/>
      <c r="O452" s="6"/>
      <c r="P452" s="6"/>
      <c r="Q452" s="6"/>
      <c r="R452" s="6"/>
      <c r="S452" s="6"/>
      <c r="T452" s="6"/>
      <c r="U452" s="6"/>
      <c r="V452" s="7"/>
      <c r="W452" s="7"/>
      <c r="X452" s="7"/>
      <c r="Y452" s="7"/>
      <c r="Z452" s="6"/>
      <c r="AA452" s="6"/>
      <c r="AB452" s="6"/>
      <c r="AC452" s="6"/>
      <c r="AD452" s="6" t="s">
        <v>1392</v>
      </c>
      <c r="AE452" s="6"/>
      <c r="AF452" s="6" t="s">
        <v>1393</v>
      </c>
      <c r="AG452" s="6"/>
      <c r="AH452" s="8" t="s">
        <v>528</v>
      </c>
    </row>
    <row r="453" spans="1:34" customFormat="1" ht="24">
      <c r="A453" s="5" t="s">
        <v>1394</v>
      </c>
      <c r="B453" s="6" t="s">
        <v>42</v>
      </c>
      <c r="C453" s="6" t="s">
        <v>96</v>
      </c>
      <c r="D453" s="6" t="s">
        <v>51</v>
      </c>
      <c r="E453" s="6" t="s">
        <v>66</v>
      </c>
      <c r="F453" s="7">
        <f>IF(E453="-",1,IF(G453&gt;0,1,0))</f>
        <v>1</v>
      </c>
      <c r="G453" s="7">
        <v>4</v>
      </c>
      <c r="H453" s="7"/>
      <c r="I453" s="7"/>
      <c r="J453" s="7"/>
      <c r="K453" s="7"/>
      <c r="L453" s="7"/>
      <c r="M453" s="7"/>
      <c r="N453" s="7"/>
      <c r="O453" s="6"/>
      <c r="P453" s="6"/>
      <c r="Q453" s="6"/>
      <c r="R453" s="6"/>
      <c r="S453" s="6"/>
      <c r="T453" s="6"/>
      <c r="U453" s="6"/>
      <c r="V453" s="7">
        <v>5</v>
      </c>
      <c r="W453" s="7">
        <v>4</v>
      </c>
      <c r="X453" s="7">
        <v>3</v>
      </c>
      <c r="Y453" s="7">
        <v>4</v>
      </c>
      <c r="Z453" s="6"/>
      <c r="AA453" s="6" t="s">
        <v>206</v>
      </c>
      <c r="AB453" s="6"/>
      <c r="AC453" s="6"/>
      <c r="AD453" s="6" t="s">
        <v>1395</v>
      </c>
      <c r="AE453" s="6"/>
      <c r="AF453" s="6"/>
      <c r="AG453" s="6" t="s">
        <v>1396</v>
      </c>
      <c r="AH453" s="8" t="s">
        <v>471</v>
      </c>
    </row>
    <row r="454" spans="1:34" customFormat="1" ht="24">
      <c r="A454" s="5" t="s">
        <v>1397</v>
      </c>
      <c r="B454" s="6" t="s">
        <v>42</v>
      </c>
      <c r="C454" s="6" t="s">
        <v>50</v>
      </c>
      <c r="D454" s="6" t="s">
        <v>51</v>
      </c>
      <c r="E454" s="6" t="s">
        <v>66</v>
      </c>
      <c r="F454" s="7">
        <f>IF(E454="-",1,IF(G454&gt;0,1,0))</f>
        <v>1</v>
      </c>
      <c r="G454" s="7">
        <v>4</v>
      </c>
      <c r="H454" s="7"/>
      <c r="I454" s="7"/>
      <c r="J454" s="7"/>
      <c r="K454" s="7"/>
      <c r="L454" s="7"/>
      <c r="M454" s="7"/>
      <c r="N454" s="7"/>
      <c r="O454" s="6"/>
      <c r="P454" s="6"/>
      <c r="Q454" s="6"/>
      <c r="R454" s="6"/>
      <c r="S454" s="6"/>
      <c r="T454" s="6"/>
      <c r="U454" s="6"/>
      <c r="V454" s="7">
        <v>5</v>
      </c>
      <c r="W454" s="7">
        <v>2</v>
      </c>
      <c r="X454" s="7">
        <v>3</v>
      </c>
      <c r="Y454" s="7">
        <v>3</v>
      </c>
      <c r="Z454" s="6" t="s">
        <v>1398</v>
      </c>
      <c r="AA454" s="6" t="s">
        <v>206</v>
      </c>
      <c r="AB454" s="6"/>
      <c r="AC454" s="6"/>
      <c r="AD454" s="6" t="s">
        <v>1399</v>
      </c>
      <c r="AE454" s="6"/>
      <c r="AF454" s="6"/>
      <c r="AG454" s="6"/>
      <c r="AH454" s="8" t="s">
        <v>1159</v>
      </c>
    </row>
    <row r="455" spans="1:34" customFormat="1" ht="36">
      <c r="A455" s="5" t="s">
        <v>1400</v>
      </c>
      <c r="B455" s="6" t="s">
        <v>42</v>
      </c>
      <c r="C455" s="6" t="s">
        <v>43</v>
      </c>
      <c r="D455" s="6" t="s">
        <v>127</v>
      </c>
      <c r="E455" s="6" t="s">
        <v>73</v>
      </c>
      <c r="F455" s="7">
        <f>IF(E455="-",1,IF(G455&gt;0,1,0))</f>
        <v>1</v>
      </c>
      <c r="G455" s="7">
        <v>1</v>
      </c>
      <c r="H455" s="7"/>
      <c r="I455" s="7"/>
      <c r="J455" s="7"/>
      <c r="K455" s="7"/>
      <c r="L455" s="7"/>
      <c r="M455" s="7"/>
      <c r="N455" s="7"/>
      <c r="O455" s="6"/>
      <c r="P455" s="6"/>
      <c r="Q455" s="6"/>
      <c r="R455" s="6"/>
      <c r="S455" s="6"/>
      <c r="T455" s="6"/>
      <c r="U455" s="6"/>
      <c r="V455" s="7"/>
      <c r="W455" s="7"/>
      <c r="X455" s="7"/>
      <c r="Y455" s="7"/>
      <c r="Z455" s="6"/>
      <c r="AA455" s="6"/>
      <c r="AB455" s="6"/>
      <c r="AC455" s="6" t="s">
        <v>102</v>
      </c>
      <c r="AD455" s="6" t="s">
        <v>1401</v>
      </c>
      <c r="AE455" s="6"/>
      <c r="AF455" s="14" t="s">
        <v>824</v>
      </c>
      <c r="AG455" s="6"/>
      <c r="AH455" s="8" t="s">
        <v>796</v>
      </c>
    </row>
    <row r="456" spans="1:34" customFormat="1" ht="72">
      <c r="A456" s="9" t="s">
        <v>1402</v>
      </c>
      <c r="B456" s="10" t="s">
        <v>42</v>
      </c>
      <c r="C456" s="10" t="s">
        <v>91</v>
      </c>
      <c r="D456" s="10" t="s">
        <v>44</v>
      </c>
      <c r="E456" s="10" t="s">
        <v>73</v>
      </c>
      <c r="F456" s="7">
        <f>IF(E456="-",1,IF(G456&gt;0,1,0))</f>
        <v>0</v>
      </c>
      <c r="G456" s="7">
        <v>0</v>
      </c>
      <c r="H456" s="7"/>
      <c r="I456" s="7">
        <v>8</v>
      </c>
      <c r="J456" s="7"/>
      <c r="K456" s="7"/>
      <c r="L456" s="7"/>
      <c r="M456" s="7"/>
      <c r="N456" s="7"/>
      <c r="O456" s="10"/>
      <c r="P456" s="10"/>
      <c r="Q456" s="10"/>
      <c r="R456" s="10"/>
      <c r="S456" s="10"/>
      <c r="T456" s="10"/>
      <c r="U456" s="10"/>
      <c r="V456" s="7"/>
      <c r="W456" s="7"/>
      <c r="X456" s="7"/>
      <c r="Y456" s="7"/>
      <c r="Z456" s="10" t="s">
        <v>242</v>
      </c>
      <c r="AA456" s="10"/>
      <c r="AB456" s="10"/>
      <c r="AC456" s="12" t="s">
        <v>46</v>
      </c>
      <c r="AD456" s="10" t="s">
        <v>1403</v>
      </c>
      <c r="AE456" s="10"/>
      <c r="AF456" s="10"/>
      <c r="AG456" s="10"/>
      <c r="AH456" s="11" t="s">
        <v>178</v>
      </c>
    </row>
    <row r="457" spans="1:34" customFormat="1" ht="36">
      <c r="A457" s="9" t="s">
        <v>1404</v>
      </c>
      <c r="B457" s="10" t="s">
        <v>42</v>
      </c>
      <c r="C457" s="10" t="s">
        <v>91</v>
      </c>
      <c r="D457" s="10" t="s">
        <v>44</v>
      </c>
      <c r="E457" s="10" t="s">
        <v>66</v>
      </c>
      <c r="F457" s="7">
        <f>IF(E457="-",1,IF(G457&gt;0,1,0))</f>
        <v>1</v>
      </c>
      <c r="G457" s="7">
        <v>1</v>
      </c>
      <c r="H457" s="7"/>
      <c r="I457" s="7">
        <v>4</v>
      </c>
      <c r="J457" s="7"/>
      <c r="K457" s="7"/>
      <c r="L457" s="7"/>
      <c r="M457" s="7"/>
      <c r="N457" s="7"/>
      <c r="O457" s="10"/>
      <c r="P457" s="10"/>
      <c r="Q457" s="10"/>
      <c r="R457" s="10"/>
      <c r="S457" s="10"/>
      <c r="T457" s="10"/>
      <c r="U457" s="10"/>
      <c r="V457" s="7"/>
      <c r="W457" s="7"/>
      <c r="X457" s="7"/>
      <c r="Y457" s="7"/>
      <c r="Z457" s="10" t="s">
        <v>1405</v>
      </c>
      <c r="AA457" s="10"/>
      <c r="AB457" s="10"/>
      <c r="AC457" s="12" t="s">
        <v>87</v>
      </c>
      <c r="AD457" s="10" t="s">
        <v>1406</v>
      </c>
      <c r="AE457" s="10"/>
      <c r="AF457" s="10"/>
      <c r="AG457" s="10"/>
      <c r="AH457" s="11" t="s">
        <v>471</v>
      </c>
    </row>
    <row r="458" spans="1:34" customFormat="1" ht="60">
      <c r="A458" s="9" t="s">
        <v>1407</v>
      </c>
      <c r="B458" s="10" t="s">
        <v>42</v>
      </c>
      <c r="C458" s="10" t="s">
        <v>91</v>
      </c>
      <c r="D458" s="6" t="s">
        <v>51</v>
      </c>
      <c r="E458" s="10" t="s">
        <v>45</v>
      </c>
      <c r="F458" s="7">
        <f>IF(E458="-",1,IF(G458&gt;0,1,0))</f>
        <v>1</v>
      </c>
      <c r="G458" s="7">
        <v>2</v>
      </c>
      <c r="H458" s="7"/>
      <c r="I458" s="7">
        <v>9</v>
      </c>
      <c r="J458" s="7"/>
      <c r="K458" s="7"/>
      <c r="L458" s="7"/>
      <c r="M458" s="7"/>
      <c r="N458" s="7"/>
      <c r="O458" s="10"/>
      <c r="P458" s="10"/>
      <c r="Q458" s="10"/>
      <c r="R458" s="10"/>
      <c r="S458" s="10"/>
      <c r="T458" s="10"/>
      <c r="U458" s="10"/>
      <c r="V458" s="7"/>
      <c r="W458" s="7"/>
      <c r="X458" s="7"/>
      <c r="Y458" s="7"/>
      <c r="Z458" s="10" t="s">
        <v>1408</v>
      </c>
      <c r="AA458" s="10" t="s">
        <v>122</v>
      </c>
      <c r="AB458" s="10"/>
      <c r="AC458" s="12" t="s">
        <v>46</v>
      </c>
      <c r="AD458" s="10" t="s">
        <v>1409</v>
      </c>
      <c r="AE458" s="10"/>
      <c r="AF458" s="10"/>
      <c r="AG458" s="13" t="s">
        <v>1410</v>
      </c>
      <c r="AH458" s="11" t="s">
        <v>48</v>
      </c>
    </row>
    <row r="459" spans="1:34" customFormat="1" ht="48">
      <c r="A459" s="9" t="s">
        <v>1411</v>
      </c>
      <c r="B459" s="10" t="s">
        <v>42</v>
      </c>
      <c r="C459" s="10" t="s">
        <v>91</v>
      </c>
      <c r="D459" s="10" t="s">
        <v>127</v>
      </c>
      <c r="E459" s="10" t="s">
        <v>45</v>
      </c>
      <c r="F459" s="7">
        <f>IF(E459="-",1,IF(G459&gt;0,1,0))</f>
        <v>0</v>
      </c>
      <c r="G459" s="7">
        <v>0</v>
      </c>
      <c r="H459" s="7"/>
      <c r="I459" s="7">
        <v>7</v>
      </c>
      <c r="J459" s="7"/>
      <c r="K459" s="7"/>
      <c r="L459" s="7"/>
      <c r="M459" s="7"/>
      <c r="N459" s="7"/>
      <c r="O459" s="10"/>
      <c r="P459" s="10"/>
      <c r="Q459" s="10"/>
      <c r="R459" s="10"/>
      <c r="S459" s="10"/>
      <c r="T459" s="10"/>
      <c r="U459" s="10"/>
      <c r="V459" s="7"/>
      <c r="W459" s="7"/>
      <c r="X459" s="7"/>
      <c r="Y459" s="7"/>
      <c r="Z459" s="10" t="s">
        <v>1412</v>
      </c>
      <c r="AA459" s="10" t="s">
        <v>122</v>
      </c>
      <c r="AB459" s="10"/>
      <c r="AC459" s="12" t="s">
        <v>46</v>
      </c>
      <c r="AD459" s="10" t="s">
        <v>1413</v>
      </c>
      <c r="AE459" s="10"/>
      <c r="AF459" s="10"/>
      <c r="AG459" s="10" t="s">
        <v>1414</v>
      </c>
      <c r="AH459" s="11" t="s">
        <v>293</v>
      </c>
    </row>
    <row r="460" spans="1:34" customFormat="1" ht="60">
      <c r="A460" s="5" t="s">
        <v>1415</v>
      </c>
      <c r="B460" s="6" t="s">
        <v>33</v>
      </c>
      <c r="C460" s="6" t="s">
        <v>268</v>
      </c>
      <c r="D460" s="6" t="s">
        <v>78</v>
      </c>
      <c r="E460" s="6" t="s">
        <v>73</v>
      </c>
      <c r="F460" s="7">
        <f>IF(E460="-",1,IF(G460&gt;0,1,0))</f>
        <v>1</v>
      </c>
      <c r="G460" s="7">
        <v>4</v>
      </c>
      <c r="H460" s="7" t="s">
        <v>36</v>
      </c>
      <c r="I460" s="7" t="s">
        <v>36</v>
      </c>
      <c r="J460" s="7" t="s">
        <v>36</v>
      </c>
      <c r="K460" s="7"/>
      <c r="L460" s="7"/>
      <c r="M460" s="7"/>
      <c r="N460" s="7"/>
      <c r="O460" s="6"/>
      <c r="P460" s="6"/>
      <c r="Q460" s="6"/>
      <c r="R460" s="6"/>
      <c r="S460" s="6"/>
      <c r="T460" s="6"/>
      <c r="U460" s="6"/>
      <c r="V460" s="7"/>
      <c r="W460" s="7"/>
      <c r="X460" s="7"/>
      <c r="Y460" s="7"/>
      <c r="Z460" s="6"/>
      <c r="AA460" s="6"/>
      <c r="AB460" s="6"/>
      <c r="AC460" s="6"/>
      <c r="AD460" s="6" t="s">
        <v>1416</v>
      </c>
      <c r="AE460" s="6"/>
      <c r="AF460" s="6" t="s">
        <v>1417</v>
      </c>
      <c r="AG460" s="6"/>
      <c r="AH460" s="8" t="s">
        <v>56</v>
      </c>
    </row>
    <row r="461" spans="1:34" customFormat="1" ht="48">
      <c r="A461" s="5" t="s">
        <v>1418</v>
      </c>
      <c r="B461" s="6" t="s">
        <v>42</v>
      </c>
      <c r="C461" s="6" t="s">
        <v>50</v>
      </c>
      <c r="D461" s="6" t="s">
        <v>51</v>
      </c>
      <c r="E461" s="6" t="s">
        <v>45</v>
      </c>
      <c r="F461" s="7">
        <f>IF(E461="-",1,IF(G461&gt;0,1,0))</f>
        <v>1</v>
      </c>
      <c r="G461" s="7">
        <v>1</v>
      </c>
      <c r="H461" s="7"/>
      <c r="I461" s="7"/>
      <c r="J461" s="7"/>
      <c r="K461" s="7"/>
      <c r="L461" s="7"/>
      <c r="M461" s="7"/>
      <c r="N461" s="7"/>
      <c r="O461" s="6"/>
      <c r="P461" s="6"/>
      <c r="Q461" s="6"/>
      <c r="R461" s="6"/>
      <c r="S461" s="6"/>
      <c r="T461" s="6"/>
      <c r="U461" s="6"/>
      <c r="V461" s="7">
        <v>7</v>
      </c>
      <c r="W461" s="7">
        <v>6</v>
      </c>
      <c r="X461" s="7">
        <v>2</v>
      </c>
      <c r="Y461" s="7">
        <v>6</v>
      </c>
      <c r="Z461" s="6" t="s">
        <v>1419</v>
      </c>
      <c r="AA461" s="6" t="s">
        <v>1112</v>
      </c>
      <c r="AB461" s="6" t="s">
        <v>54</v>
      </c>
      <c r="AC461" s="6"/>
      <c r="AD461" s="6" t="s">
        <v>1420</v>
      </c>
      <c r="AE461" s="6"/>
      <c r="AF461" s="6"/>
      <c r="AG461" s="6"/>
      <c r="AH461" s="8" t="s">
        <v>1202</v>
      </c>
    </row>
    <row r="462" spans="1:34" customFormat="1" ht="36">
      <c r="A462" s="5" t="s">
        <v>1421</v>
      </c>
      <c r="B462" s="6" t="s">
        <v>42</v>
      </c>
      <c r="C462" s="6" t="s">
        <v>43</v>
      </c>
      <c r="D462" s="6" t="s">
        <v>51</v>
      </c>
      <c r="E462" s="6" t="s">
        <v>45</v>
      </c>
      <c r="F462" s="7">
        <f>IF(E462="-",1,IF(G462&gt;0,1,0))</f>
        <v>1</v>
      </c>
      <c r="G462" s="7">
        <v>1</v>
      </c>
      <c r="H462" s="7"/>
      <c r="I462" s="7"/>
      <c r="J462" s="7"/>
      <c r="K462" s="7"/>
      <c r="L462" s="7"/>
      <c r="M462" s="7"/>
      <c r="N462" s="7"/>
      <c r="O462" s="6"/>
      <c r="P462" s="6"/>
      <c r="Q462" s="6"/>
      <c r="R462" s="6"/>
      <c r="S462" s="6"/>
      <c r="T462" s="6"/>
      <c r="U462" s="6"/>
      <c r="V462" s="7"/>
      <c r="W462" s="7"/>
      <c r="X462" s="7"/>
      <c r="Y462" s="7"/>
      <c r="Z462" s="6"/>
      <c r="AA462" s="6" t="s">
        <v>122</v>
      </c>
      <c r="AB462" s="6"/>
      <c r="AC462" s="6" t="s">
        <v>145</v>
      </c>
      <c r="AD462" s="6" t="s">
        <v>1422</v>
      </c>
      <c r="AE462" s="6"/>
      <c r="AF462" s="6"/>
      <c r="AG462" s="6"/>
      <c r="AH462" s="8" t="s">
        <v>528</v>
      </c>
    </row>
    <row r="463" spans="1:34" customFormat="1" ht="36">
      <c r="A463" s="5" t="s">
        <v>1423</v>
      </c>
      <c r="B463" s="6" t="s">
        <v>42</v>
      </c>
      <c r="C463" s="6" t="s">
        <v>77</v>
      </c>
      <c r="D463" s="6" t="s">
        <v>78</v>
      </c>
      <c r="E463" s="6" t="s">
        <v>73</v>
      </c>
      <c r="F463" s="7">
        <f>IF(E463="-",1,IF(G463&gt;0,1,0))</f>
        <v>1</v>
      </c>
      <c r="G463" s="7">
        <v>4</v>
      </c>
      <c r="H463" s="7"/>
      <c r="I463" s="7"/>
      <c r="J463" s="7"/>
      <c r="K463" s="7"/>
      <c r="L463" s="7"/>
      <c r="M463" s="7"/>
      <c r="N463" s="7"/>
      <c r="O463" s="6"/>
      <c r="P463" s="6"/>
      <c r="Q463" s="6"/>
      <c r="R463" s="6"/>
      <c r="S463" s="6"/>
      <c r="T463" s="6"/>
      <c r="U463" s="6"/>
      <c r="V463" s="7">
        <v>4</v>
      </c>
      <c r="W463" s="7">
        <v>4</v>
      </c>
      <c r="X463" s="7">
        <v>2</v>
      </c>
      <c r="Y463" s="7">
        <v>4</v>
      </c>
      <c r="Z463" s="6"/>
      <c r="AA463" s="6" t="s">
        <v>190</v>
      </c>
      <c r="AB463" s="6"/>
      <c r="AC463" s="6"/>
      <c r="AD463" s="6" t="s">
        <v>1424</v>
      </c>
      <c r="AE463" s="6"/>
      <c r="AF463" s="6"/>
      <c r="AG463" s="6"/>
      <c r="AH463" s="8" t="s">
        <v>81</v>
      </c>
    </row>
    <row r="464" spans="1:34" customFormat="1" ht="36">
      <c r="A464" s="5" t="s">
        <v>1425</v>
      </c>
      <c r="B464" s="6" t="s">
        <v>42</v>
      </c>
      <c r="C464" s="6" t="s">
        <v>43</v>
      </c>
      <c r="D464" s="6" t="s">
        <v>78</v>
      </c>
      <c r="E464" s="6" t="s">
        <v>45</v>
      </c>
      <c r="F464" s="7">
        <f>IF(E464="-",1,IF(G464&gt;0,1,0))</f>
        <v>1</v>
      </c>
      <c r="G464" s="7">
        <v>2</v>
      </c>
      <c r="H464" s="7"/>
      <c r="I464" s="7"/>
      <c r="J464" s="7"/>
      <c r="K464" s="7"/>
      <c r="L464" s="7"/>
      <c r="M464" s="7"/>
      <c r="N464" s="7"/>
      <c r="O464" s="6"/>
      <c r="P464" s="6"/>
      <c r="Q464" s="6"/>
      <c r="R464" s="6"/>
      <c r="S464" s="6"/>
      <c r="T464" s="6"/>
      <c r="U464" s="6"/>
      <c r="V464" s="7"/>
      <c r="W464" s="7"/>
      <c r="X464" s="7"/>
      <c r="Y464" s="7"/>
      <c r="Z464" s="6"/>
      <c r="AA464" s="6"/>
      <c r="AB464" s="6"/>
      <c r="AC464" s="6" t="s">
        <v>102</v>
      </c>
      <c r="AD464" s="6" t="s">
        <v>1426</v>
      </c>
      <c r="AE464" s="6"/>
      <c r="AF464" s="6" t="s">
        <v>1427</v>
      </c>
      <c r="AG464" s="6"/>
      <c r="AH464" s="8" t="s">
        <v>48</v>
      </c>
    </row>
    <row r="465" spans="1:34" customFormat="1" ht="24">
      <c r="A465" s="9" t="s">
        <v>1428</v>
      </c>
      <c r="B465" s="10" t="s">
        <v>42</v>
      </c>
      <c r="C465" s="10" t="s">
        <v>91</v>
      </c>
      <c r="D465" s="10" t="s">
        <v>160</v>
      </c>
      <c r="E465" s="10" t="s">
        <v>66</v>
      </c>
      <c r="F465" s="7">
        <f>IF(E465="-",1,IF(G465&gt;0,1,0))</f>
        <v>1</v>
      </c>
      <c r="G465" s="7">
        <v>4</v>
      </c>
      <c r="H465" s="7"/>
      <c r="I465" s="7">
        <v>6</v>
      </c>
      <c r="J465" s="7"/>
      <c r="K465" s="7"/>
      <c r="L465" s="7"/>
      <c r="M465" s="7"/>
      <c r="N465" s="7"/>
      <c r="O465" s="10"/>
      <c r="P465" s="10"/>
      <c r="Q465" s="10"/>
      <c r="R465" s="10"/>
      <c r="S465" s="10"/>
      <c r="T465" s="10"/>
      <c r="U465" s="10"/>
      <c r="V465" s="7"/>
      <c r="W465" s="7"/>
      <c r="X465" s="7"/>
      <c r="Y465" s="7"/>
      <c r="Z465" s="10" t="s">
        <v>1429</v>
      </c>
      <c r="AA465" s="10"/>
      <c r="AB465" s="10"/>
      <c r="AC465" s="12" t="s">
        <v>46</v>
      </c>
      <c r="AD465" s="10" t="s">
        <v>1430</v>
      </c>
      <c r="AE465" s="10"/>
      <c r="AF465" s="10"/>
      <c r="AG465" s="10"/>
      <c r="AH465" s="11" t="s">
        <v>56</v>
      </c>
    </row>
    <row r="466" spans="1:34" customFormat="1" ht="48">
      <c r="A466" s="5" t="s">
        <v>1431</v>
      </c>
      <c r="B466" s="6" t="s">
        <v>42</v>
      </c>
      <c r="C466" s="6" t="s">
        <v>159</v>
      </c>
      <c r="D466" s="6" t="s">
        <v>51</v>
      </c>
      <c r="E466" s="6" t="s">
        <v>66</v>
      </c>
      <c r="F466" s="7">
        <f>IF(E466="-",1,IF(G466&gt;0,1,0))</f>
        <v>1</v>
      </c>
      <c r="G466" s="7">
        <v>4</v>
      </c>
      <c r="H466" s="7"/>
      <c r="I466" s="7"/>
      <c r="J466" s="7"/>
      <c r="K466" s="7"/>
      <c r="L466" s="7">
        <v>2</v>
      </c>
      <c r="M466" s="7"/>
      <c r="N466" s="7"/>
      <c r="O466" s="6"/>
      <c r="P466" s="6"/>
      <c r="Q466" s="6"/>
      <c r="R466" s="6"/>
      <c r="S466" s="6"/>
      <c r="T466" s="6"/>
      <c r="U466" s="6"/>
      <c r="V466" s="7"/>
      <c r="W466" s="7"/>
      <c r="X466" s="7"/>
      <c r="Y466" s="7"/>
      <c r="Z466" s="6"/>
      <c r="AA466" s="6"/>
      <c r="AB466" s="6"/>
      <c r="AC466" s="14" t="s">
        <v>46</v>
      </c>
      <c r="AD466" s="6" t="s">
        <v>1432</v>
      </c>
      <c r="AE466" s="6"/>
      <c r="AF466" s="6"/>
      <c r="AG466" s="6"/>
      <c r="AH466" s="8" t="s">
        <v>398</v>
      </c>
    </row>
    <row r="467" spans="1:34" customFormat="1" ht="15">
      <c r="A467" s="5" t="s">
        <v>1433</v>
      </c>
      <c r="B467" s="6" t="s">
        <v>42</v>
      </c>
      <c r="C467" s="6" t="s">
        <v>43</v>
      </c>
      <c r="D467" s="6" t="s">
        <v>160</v>
      </c>
      <c r="E467" s="6" t="s">
        <v>66</v>
      </c>
      <c r="F467" s="7">
        <f>IF(E467="-",1,IF(G467&gt;0,1,0))</f>
        <v>1</v>
      </c>
      <c r="G467" s="7">
        <v>4</v>
      </c>
      <c r="H467" s="7"/>
      <c r="I467" s="7"/>
      <c r="J467" s="7"/>
      <c r="K467" s="7"/>
      <c r="L467" s="7"/>
      <c r="M467" s="7"/>
      <c r="N467" s="7"/>
      <c r="O467" s="6"/>
      <c r="P467" s="6"/>
      <c r="Q467" s="6"/>
      <c r="R467" s="6"/>
      <c r="S467" s="6"/>
      <c r="T467" s="6"/>
      <c r="U467" s="6"/>
      <c r="V467" s="7"/>
      <c r="W467" s="7"/>
      <c r="X467" s="7"/>
      <c r="Y467" s="7"/>
      <c r="Z467" s="6"/>
      <c r="AA467" s="6"/>
      <c r="AB467" s="6"/>
      <c r="AC467" s="6" t="s">
        <v>145</v>
      </c>
      <c r="AD467" s="6" t="s">
        <v>1434</v>
      </c>
      <c r="AE467" s="6"/>
      <c r="AF467" s="6"/>
      <c r="AG467" s="6"/>
      <c r="AH467" s="8" t="s">
        <v>108</v>
      </c>
    </row>
    <row r="468" spans="1:34" customFormat="1" ht="15">
      <c r="A468" s="5" t="s">
        <v>1435</v>
      </c>
      <c r="B468" s="6" t="s">
        <v>42</v>
      </c>
      <c r="C468" s="6" t="s">
        <v>43</v>
      </c>
      <c r="D468" s="6" t="s">
        <v>160</v>
      </c>
      <c r="E468" s="6" t="s">
        <v>66</v>
      </c>
      <c r="F468" s="7">
        <f>IF(E468="-",1,IF(G468&gt;0,1,0))</f>
        <v>1</v>
      </c>
      <c r="G468" s="7">
        <v>4</v>
      </c>
      <c r="H468" s="7"/>
      <c r="I468" s="7"/>
      <c r="J468" s="7"/>
      <c r="K468" s="7"/>
      <c r="L468" s="7"/>
      <c r="M468" s="7"/>
      <c r="N468" s="7"/>
      <c r="O468" s="6"/>
      <c r="P468" s="6"/>
      <c r="Q468" s="6"/>
      <c r="R468" s="6"/>
      <c r="S468" s="6"/>
      <c r="T468" s="6"/>
      <c r="U468" s="6"/>
      <c r="V468" s="7"/>
      <c r="W468" s="7"/>
      <c r="X468" s="7"/>
      <c r="Y468" s="7"/>
      <c r="Z468" s="6"/>
      <c r="AA468" s="6"/>
      <c r="AB468" s="6"/>
      <c r="AC468" s="6" t="s">
        <v>145</v>
      </c>
      <c r="AD468" s="6" t="s">
        <v>1436</v>
      </c>
      <c r="AE468" s="6"/>
      <c r="AF468" s="6"/>
      <c r="AG468" s="6"/>
      <c r="AH468" s="8" t="s">
        <v>100</v>
      </c>
    </row>
    <row r="469" spans="1:34" customFormat="1" ht="15">
      <c r="A469" s="5" t="s">
        <v>1437</v>
      </c>
      <c r="B469" s="6" t="s">
        <v>42</v>
      </c>
      <c r="C469" s="6" t="s">
        <v>43</v>
      </c>
      <c r="D469" s="6" t="s">
        <v>160</v>
      </c>
      <c r="E469" s="6" t="s">
        <v>66</v>
      </c>
      <c r="F469" s="7">
        <f>IF(E469="-",1,IF(G469&gt;0,1,0))</f>
        <v>1</v>
      </c>
      <c r="G469" s="7">
        <v>4</v>
      </c>
      <c r="H469" s="7"/>
      <c r="I469" s="7"/>
      <c r="J469" s="7"/>
      <c r="K469" s="7"/>
      <c r="L469" s="7"/>
      <c r="M469" s="7"/>
      <c r="N469" s="7"/>
      <c r="O469" s="6"/>
      <c r="P469" s="6"/>
      <c r="Q469" s="6"/>
      <c r="R469" s="6"/>
      <c r="S469" s="6"/>
      <c r="T469" s="6"/>
      <c r="U469" s="6"/>
      <c r="V469" s="7"/>
      <c r="W469" s="7"/>
      <c r="X469" s="7"/>
      <c r="Y469" s="7"/>
      <c r="Z469" s="6"/>
      <c r="AA469" s="6"/>
      <c r="AB469" s="6"/>
      <c r="AC469" s="6" t="s">
        <v>145</v>
      </c>
      <c r="AD469" s="6" t="s">
        <v>1438</v>
      </c>
      <c r="AE469" s="6"/>
      <c r="AF469" s="6"/>
      <c r="AG469" s="6"/>
      <c r="AH469" s="8" t="s">
        <v>120</v>
      </c>
    </row>
    <row r="470" spans="1:34" customFormat="1" ht="15">
      <c r="A470" s="5" t="s">
        <v>1439</v>
      </c>
      <c r="B470" s="6" t="s">
        <v>42</v>
      </c>
      <c r="C470" s="6" t="s">
        <v>43</v>
      </c>
      <c r="D470" s="6" t="s">
        <v>160</v>
      </c>
      <c r="E470" s="6" t="s">
        <v>66</v>
      </c>
      <c r="F470" s="7">
        <f>IF(E470="-",1,IF(G470&gt;0,1,0))</f>
        <v>1</v>
      </c>
      <c r="G470" s="7">
        <v>4</v>
      </c>
      <c r="H470" s="7"/>
      <c r="I470" s="7"/>
      <c r="J470" s="7"/>
      <c r="K470" s="7"/>
      <c r="L470" s="7"/>
      <c r="M470" s="7"/>
      <c r="N470" s="7"/>
      <c r="O470" s="6"/>
      <c r="P470" s="6"/>
      <c r="Q470" s="6"/>
      <c r="R470" s="6"/>
      <c r="S470" s="6"/>
      <c r="T470" s="6"/>
      <c r="U470" s="6"/>
      <c r="V470" s="7"/>
      <c r="W470" s="7"/>
      <c r="X470" s="7"/>
      <c r="Y470" s="7"/>
      <c r="Z470" s="6"/>
      <c r="AA470" s="6"/>
      <c r="AB470" s="6"/>
      <c r="AC470" s="6" t="s">
        <v>145</v>
      </c>
      <c r="AD470" s="6" t="s">
        <v>1440</v>
      </c>
      <c r="AE470" s="6"/>
      <c r="AF470" s="6"/>
      <c r="AG470" s="6"/>
      <c r="AH470" s="8" t="s">
        <v>409</v>
      </c>
    </row>
    <row r="471" spans="1:34" customFormat="1" ht="72">
      <c r="A471" s="9" t="s">
        <v>1441</v>
      </c>
      <c r="B471" s="10" t="s">
        <v>42</v>
      </c>
      <c r="C471" s="10" t="s">
        <v>91</v>
      </c>
      <c r="D471" s="6" t="s">
        <v>51</v>
      </c>
      <c r="E471" s="10" t="s">
        <v>73</v>
      </c>
      <c r="F471" s="7">
        <f>IF(E471="-",1,IF(G471&gt;0,1,0))</f>
        <v>1</v>
      </c>
      <c r="G471" s="7">
        <v>4</v>
      </c>
      <c r="H471" s="7"/>
      <c r="I471" s="7">
        <v>5</v>
      </c>
      <c r="J471" s="7"/>
      <c r="K471" s="7"/>
      <c r="L471" s="7"/>
      <c r="M471" s="7"/>
      <c r="N471" s="7"/>
      <c r="O471" s="10"/>
      <c r="P471" s="10"/>
      <c r="Q471" s="10"/>
      <c r="R471" s="10"/>
      <c r="S471" s="10"/>
      <c r="T471" s="10"/>
      <c r="U471" s="10"/>
      <c r="V471" s="7"/>
      <c r="W471" s="7"/>
      <c r="X471" s="7"/>
      <c r="Y471" s="7"/>
      <c r="Z471" s="10" t="s">
        <v>1442</v>
      </c>
      <c r="AA471" s="10"/>
      <c r="AB471" s="10"/>
      <c r="AC471" s="12" t="s">
        <v>46</v>
      </c>
      <c r="AD471" s="10" t="s">
        <v>1443</v>
      </c>
      <c r="AE471" s="10"/>
      <c r="AF471" s="10" t="s">
        <v>1444</v>
      </c>
      <c r="AG471" s="10"/>
      <c r="AH471" s="11" t="s">
        <v>398</v>
      </c>
    </row>
    <row r="472" spans="1:34" customFormat="1" ht="48">
      <c r="A472" s="5" t="s">
        <v>1445</v>
      </c>
      <c r="B472" s="6" t="s">
        <v>126</v>
      </c>
      <c r="C472" s="6" t="s">
        <v>126</v>
      </c>
      <c r="D472" s="6" t="s">
        <v>59</v>
      </c>
      <c r="E472" s="6" t="s">
        <v>36</v>
      </c>
      <c r="F472" s="7">
        <f>IF(E472="-",1,IF(G472&gt;0,1,0))</f>
        <v>1</v>
      </c>
      <c r="G472" s="7">
        <v>0</v>
      </c>
      <c r="H472" s="7"/>
      <c r="I472" s="7"/>
      <c r="J472" s="7"/>
      <c r="K472" s="7"/>
      <c r="L472" s="7"/>
      <c r="M472" s="7"/>
      <c r="N472" s="7"/>
      <c r="O472" s="6"/>
      <c r="P472" s="6"/>
      <c r="Q472" s="6"/>
      <c r="R472" s="6"/>
      <c r="S472" s="6" t="s">
        <v>169</v>
      </c>
      <c r="T472" s="6" t="s">
        <v>129</v>
      </c>
      <c r="U472" s="6" t="s">
        <v>151</v>
      </c>
      <c r="V472" s="7">
        <v>5</v>
      </c>
      <c r="W472" s="7">
        <v>2</v>
      </c>
      <c r="X472" s="7">
        <v>5</v>
      </c>
      <c r="Y472" s="7">
        <v>3</v>
      </c>
      <c r="Z472" s="6"/>
      <c r="AA472" s="6" t="s">
        <v>1034</v>
      </c>
      <c r="AB472" s="6"/>
      <c r="AC472" s="6"/>
      <c r="AD472" s="6" t="s">
        <v>1446</v>
      </c>
      <c r="AE472" s="6"/>
      <c r="AF472" s="6" t="s">
        <v>1447</v>
      </c>
      <c r="AG472" s="6"/>
      <c r="AH472" s="8" t="s">
        <v>1448</v>
      </c>
    </row>
    <row r="473" spans="1:34" customFormat="1" ht="36">
      <c r="A473" s="5" t="s">
        <v>1449</v>
      </c>
      <c r="B473" s="6" t="s">
        <v>126</v>
      </c>
      <c r="C473" s="6" t="s">
        <v>126</v>
      </c>
      <c r="D473" s="6" t="s">
        <v>51</v>
      </c>
      <c r="E473" s="6" t="s">
        <v>73</v>
      </c>
      <c r="F473" s="7">
        <f>IF(E473="-",1,IF(G473&gt;0,1,0))</f>
        <v>1</v>
      </c>
      <c r="G473" s="7">
        <v>1</v>
      </c>
      <c r="H473" s="7"/>
      <c r="I473" s="7"/>
      <c r="J473" s="7"/>
      <c r="K473" s="7"/>
      <c r="L473" s="7"/>
      <c r="M473" s="7"/>
      <c r="N473" s="7"/>
      <c r="O473" s="6"/>
      <c r="P473" s="6"/>
      <c r="Q473" s="6"/>
      <c r="R473" s="6"/>
      <c r="S473" s="6" t="s">
        <v>128</v>
      </c>
      <c r="T473" s="6" t="s">
        <v>129</v>
      </c>
      <c r="U473" s="6" t="s">
        <v>151</v>
      </c>
      <c r="V473" s="7">
        <v>7</v>
      </c>
      <c r="W473" s="7">
        <v>2</v>
      </c>
      <c r="X473" s="7">
        <v>4</v>
      </c>
      <c r="Y473" s="7">
        <v>5</v>
      </c>
      <c r="Z473" s="6"/>
      <c r="AA473" s="6" t="s">
        <v>452</v>
      </c>
      <c r="AB473" s="6"/>
      <c r="AC473" s="6"/>
      <c r="AD473" s="6" t="s">
        <v>1450</v>
      </c>
      <c r="AE473" s="6"/>
      <c r="AF473" s="6" t="s">
        <v>1451</v>
      </c>
      <c r="AG473" s="6"/>
      <c r="AH473" s="8" t="s">
        <v>409</v>
      </c>
    </row>
    <row r="474" spans="1:34" customFormat="1" ht="36">
      <c r="A474" s="5" t="s">
        <v>1452</v>
      </c>
      <c r="B474" s="6" t="s">
        <v>126</v>
      </c>
      <c r="C474" s="6" t="s">
        <v>126</v>
      </c>
      <c r="D474" s="6" t="s">
        <v>51</v>
      </c>
      <c r="E474" s="6"/>
      <c r="F474" s="7"/>
      <c r="G474" s="7"/>
      <c r="H474" s="7"/>
      <c r="I474" s="7"/>
      <c r="J474" s="7"/>
      <c r="K474" s="7"/>
      <c r="L474" s="7"/>
      <c r="M474" s="7"/>
      <c r="N474" s="7"/>
      <c r="O474" s="6"/>
      <c r="P474" s="6"/>
      <c r="Q474" s="6"/>
      <c r="R474" s="6"/>
      <c r="S474" s="6" t="s">
        <v>128</v>
      </c>
      <c r="T474" s="6" t="s">
        <v>135</v>
      </c>
      <c r="U474" s="6" t="s">
        <v>151</v>
      </c>
      <c r="V474" s="7">
        <v>7</v>
      </c>
      <c r="W474" s="7">
        <v>8</v>
      </c>
      <c r="X474" s="7">
        <v>4</v>
      </c>
      <c r="Y474" s="7">
        <v>10</v>
      </c>
      <c r="Z474" s="6"/>
      <c r="AA474" s="6" t="s">
        <v>452</v>
      </c>
      <c r="AB474" s="6"/>
      <c r="AC474" s="6"/>
      <c r="AD474" s="6" t="s">
        <v>1450</v>
      </c>
      <c r="AE474" s="6"/>
      <c r="AF474" s="6" t="s">
        <v>1451</v>
      </c>
      <c r="AG474" s="6"/>
      <c r="AH474" s="8" t="s">
        <v>409</v>
      </c>
    </row>
    <row r="475" spans="1:34" customFormat="1" ht="24">
      <c r="A475" s="5" t="s">
        <v>1453</v>
      </c>
      <c r="B475" s="6" t="s">
        <v>126</v>
      </c>
      <c r="C475" s="6" t="s">
        <v>126</v>
      </c>
      <c r="D475" s="6" t="s">
        <v>51</v>
      </c>
      <c r="E475" s="6" t="s">
        <v>66</v>
      </c>
      <c r="F475" s="7">
        <f>IF(E475="-",1,IF(G475&gt;0,1,0))</f>
        <v>1</v>
      </c>
      <c r="G475" s="7">
        <v>1</v>
      </c>
      <c r="H475" s="7"/>
      <c r="I475" s="7"/>
      <c r="J475" s="7"/>
      <c r="K475" s="7"/>
      <c r="L475" s="7"/>
      <c r="M475" s="7"/>
      <c r="N475" s="7"/>
      <c r="O475" s="6"/>
      <c r="P475" s="6"/>
      <c r="Q475" s="6"/>
      <c r="R475" s="6"/>
      <c r="S475" s="6" t="s">
        <v>128</v>
      </c>
      <c r="T475" s="6" t="s">
        <v>129</v>
      </c>
      <c r="U475" s="6" t="s">
        <v>151</v>
      </c>
      <c r="V475" s="7">
        <v>5</v>
      </c>
      <c r="W475" s="7">
        <v>2</v>
      </c>
      <c r="X475" s="7">
        <v>8</v>
      </c>
      <c r="Y475" s="7">
        <v>2</v>
      </c>
      <c r="Z475" s="6"/>
      <c r="AA475" s="6" t="s">
        <v>1454</v>
      </c>
      <c r="AB475" s="6"/>
      <c r="AC475" s="6"/>
      <c r="AD475" s="6" t="s">
        <v>1455</v>
      </c>
      <c r="AE475" s="6"/>
      <c r="AF475" s="6"/>
      <c r="AG475" s="6"/>
      <c r="AH475" s="8" t="s">
        <v>100</v>
      </c>
    </row>
    <row r="476" spans="1:34" customFormat="1" ht="24">
      <c r="A476" s="5" t="s">
        <v>1456</v>
      </c>
      <c r="B476" s="6" t="s">
        <v>126</v>
      </c>
      <c r="C476" s="6" t="s">
        <v>126</v>
      </c>
      <c r="D476" s="6" t="s">
        <v>51</v>
      </c>
      <c r="E476" s="6"/>
      <c r="F476" s="7"/>
      <c r="G476" s="7"/>
      <c r="H476" s="7"/>
      <c r="I476" s="7"/>
      <c r="J476" s="7"/>
      <c r="K476" s="7"/>
      <c r="L476" s="7"/>
      <c r="M476" s="7"/>
      <c r="N476" s="7"/>
      <c r="O476" s="6"/>
      <c r="P476" s="6"/>
      <c r="Q476" s="6"/>
      <c r="R476" s="6"/>
      <c r="S476" s="6" t="s">
        <v>128</v>
      </c>
      <c r="T476" s="6" t="s">
        <v>135</v>
      </c>
      <c r="U476" s="6" t="s">
        <v>151</v>
      </c>
      <c r="V476" s="7">
        <v>5</v>
      </c>
      <c r="W476" s="7">
        <v>4</v>
      </c>
      <c r="X476" s="7">
        <v>8</v>
      </c>
      <c r="Y476" s="7">
        <v>5</v>
      </c>
      <c r="Z476" s="6"/>
      <c r="AA476" s="6" t="s">
        <v>1454</v>
      </c>
      <c r="AB476" s="6"/>
      <c r="AC476" s="6"/>
      <c r="AD476" s="6" t="s">
        <v>1455</v>
      </c>
      <c r="AE476" s="6"/>
      <c r="AF476" s="6"/>
      <c r="AG476" s="6"/>
      <c r="AH476" s="8" t="s">
        <v>100</v>
      </c>
    </row>
    <row r="477" spans="1:34" customFormat="1" ht="48">
      <c r="A477" s="5" t="s">
        <v>1457</v>
      </c>
      <c r="B477" s="6" t="s">
        <v>33</v>
      </c>
      <c r="C477" s="6" t="s">
        <v>268</v>
      </c>
      <c r="D477" s="6" t="s">
        <v>44</v>
      </c>
      <c r="E477" s="6" t="s">
        <v>66</v>
      </c>
      <c r="F477" s="7">
        <f>IF(E477="-",1,IF(G477&gt;0,1,0))</f>
        <v>0</v>
      </c>
      <c r="G477" s="7">
        <v>0</v>
      </c>
      <c r="H477" s="7" t="s">
        <v>36</v>
      </c>
      <c r="I477" s="7" t="s">
        <v>36</v>
      </c>
      <c r="J477" s="7" t="s">
        <v>36</v>
      </c>
      <c r="K477" s="7"/>
      <c r="L477" s="7"/>
      <c r="M477" s="7"/>
      <c r="N477" s="7"/>
      <c r="O477" s="6"/>
      <c r="P477" s="6"/>
      <c r="Q477" s="6"/>
      <c r="R477" s="6"/>
      <c r="S477" s="6"/>
      <c r="T477" s="6"/>
      <c r="U477" s="6"/>
      <c r="V477" s="7"/>
      <c r="W477" s="7"/>
      <c r="X477" s="7"/>
      <c r="Y477" s="7"/>
      <c r="Z477" s="6"/>
      <c r="AA477" s="6"/>
      <c r="AB477" s="6"/>
      <c r="AC477" s="6"/>
      <c r="AD477" s="6" t="s">
        <v>1458</v>
      </c>
      <c r="AE477" s="6"/>
      <c r="AF477" s="6"/>
      <c r="AG477" s="6"/>
      <c r="AH477" s="8" t="s">
        <v>879</v>
      </c>
    </row>
    <row r="478" spans="1:34" customFormat="1" ht="36">
      <c r="A478" s="5" t="s">
        <v>1459</v>
      </c>
      <c r="B478" s="6" t="s">
        <v>126</v>
      </c>
      <c r="C478" s="6" t="s">
        <v>126</v>
      </c>
      <c r="D478" s="6" t="s">
        <v>262</v>
      </c>
      <c r="E478" s="6" t="s">
        <v>36</v>
      </c>
      <c r="F478" s="7">
        <f>IF(E478="-",1,IF(G478&gt;0,1,0))</f>
        <v>1</v>
      </c>
      <c r="G478" s="7">
        <v>0</v>
      </c>
      <c r="H478" s="7"/>
      <c r="I478" s="7"/>
      <c r="J478" s="7"/>
      <c r="K478" s="7"/>
      <c r="L478" s="7"/>
      <c r="M478" s="7"/>
      <c r="N478" s="7"/>
      <c r="O478" s="6"/>
      <c r="P478" s="6"/>
      <c r="Q478" s="6"/>
      <c r="R478" s="6"/>
      <c r="S478" s="6" t="s">
        <v>128</v>
      </c>
      <c r="T478" s="6" t="s">
        <v>129</v>
      </c>
      <c r="U478" s="6" t="s">
        <v>151</v>
      </c>
      <c r="V478" s="7">
        <v>5</v>
      </c>
      <c r="W478" s="7">
        <v>1</v>
      </c>
      <c r="X478" s="7">
        <v>5</v>
      </c>
      <c r="Y478" s="7">
        <v>2</v>
      </c>
      <c r="Z478" s="6"/>
      <c r="AA478" s="6" t="s">
        <v>1460</v>
      </c>
      <c r="AB478" s="6"/>
      <c r="AC478" s="6"/>
      <c r="AD478" s="6" t="s">
        <v>1461</v>
      </c>
      <c r="AE478" s="6"/>
      <c r="AF478" s="6"/>
      <c r="AG478" s="6"/>
      <c r="AH478" s="8" t="s">
        <v>63</v>
      </c>
    </row>
    <row r="479" spans="1:34" customFormat="1" ht="36">
      <c r="A479" s="5" t="s">
        <v>1462</v>
      </c>
      <c r="B479" s="6" t="s">
        <v>126</v>
      </c>
      <c r="C479" s="6" t="s">
        <v>126</v>
      </c>
      <c r="D479" s="6" t="s">
        <v>262</v>
      </c>
      <c r="E479" s="6"/>
      <c r="F479" s="7"/>
      <c r="G479" s="7"/>
      <c r="H479" s="7"/>
      <c r="I479" s="7"/>
      <c r="J479" s="7"/>
      <c r="K479" s="7"/>
      <c r="L479" s="7"/>
      <c r="M479" s="7"/>
      <c r="N479" s="7"/>
      <c r="O479" s="6"/>
      <c r="P479" s="6"/>
      <c r="Q479" s="6"/>
      <c r="R479" s="6"/>
      <c r="S479" s="6" t="s">
        <v>128</v>
      </c>
      <c r="T479" s="6" t="s">
        <v>135</v>
      </c>
      <c r="U479" s="6" t="s">
        <v>151</v>
      </c>
      <c r="V479" s="7">
        <v>5</v>
      </c>
      <c r="W479" s="7">
        <v>4</v>
      </c>
      <c r="X479" s="7">
        <v>5</v>
      </c>
      <c r="Y479" s="7">
        <v>6</v>
      </c>
      <c r="Z479" s="6"/>
      <c r="AA479" s="6" t="s">
        <v>1460</v>
      </c>
      <c r="AB479" s="6"/>
      <c r="AC479" s="6"/>
      <c r="AD479" s="6" t="s">
        <v>1461</v>
      </c>
      <c r="AE479" s="6"/>
      <c r="AF479" s="6"/>
      <c r="AG479" s="6"/>
      <c r="AH479" s="8" t="s">
        <v>63</v>
      </c>
    </row>
    <row r="480" spans="1:34" customFormat="1" ht="48">
      <c r="A480" s="9" t="s">
        <v>1463</v>
      </c>
      <c r="B480" s="10" t="s">
        <v>42</v>
      </c>
      <c r="C480" s="10" t="s">
        <v>91</v>
      </c>
      <c r="D480" s="10" t="s">
        <v>44</v>
      </c>
      <c r="E480" s="10" t="s">
        <v>66</v>
      </c>
      <c r="F480" s="7">
        <f>IF(E480="-",1,IF(G480&gt;0,1,0))</f>
        <v>1</v>
      </c>
      <c r="G480" s="7">
        <v>2</v>
      </c>
      <c r="H480" s="7"/>
      <c r="I480" s="7">
        <v>4</v>
      </c>
      <c r="J480" s="7"/>
      <c r="K480" s="7"/>
      <c r="L480" s="7"/>
      <c r="M480" s="7"/>
      <c r="N480" s="7"/>
      <c r="O480" s="10"/>
      <c r="P480" s="10"/>
      <c r="Q480" s="10"/>
      <c r="R480" s="10"/>
      <c r="S480" s="10"/>
      <c r="T480" s="10"/>
      <c r="U480" s="10"/>
      <c r="V480" s="7"/>
      <c r="W480" s="7"/>
      <c r="X480" s="7"/>
      <c r="Y480" s="7"/>
      <c r="Z480" s="10" t="s">
        <v>1464</v>
      </c>
      <c r="AA480" s="10"/>
      <c r="AB480" s="10"/>
      <c r="AC480" s="12" t="s">
        <v>102</v>
      </c>
      <c r="AD480" s="10" t="s">
        <v>1465</v>
      </c>
      <c r="AE480" s="10"/>
      <c r="AF480" s="10"/>
      <c r="AG480" s="10"/>
      <c r="AH480" s="11" t="s">
        <v>178</v>
      </c>
    </row>
    <row r="481" spans="1:34" customFormat="1" ht="48">
      <c r="A481" s="5" t="s">
        <v>1466</v>
      </c>
      <c r="B481" s="6" t="s">
        <v>42</v>
      </c>
      <c r="C481" s="6" t="s">
        <v>43</v>
      </c>
      <c r="D481" s="6" t="s">
        <v>127</v>
      </c>
      <c r="E481" s="6" t="s">
        <v>73</v>
      </c>
      <c r="F481" s="7">
        <f>IF(E481="-",1,IF(G481&gt;0,1,0))</f>
        <v>1</v>
      </c>
      <c r="G481" s="7">
        <v>3</v>
      </c>
      <c r="H481" s="7"/>
      <c r="I481" s="7"/>
      <c r="J481" s="7"/>
      <c r="K481" s="7"/>
      <c r="L481" s="7"/>
      <c r="M481" s="7"/>
      <c r="N481" s="7"/>
      <c r="O481" s="6"/>
      <c r="P481" s="6"/>
      <c r="Q481" s="6"/>
      <c r="R481" s="6"/>
      <c r="S481" s="6"/>
      <c r="T481" s="6"/>
      <c r="U481" s="6"/>
      <c r="V481" s="7"/>
      <c r="W481" s="7"/>
      <c r="X481" s="7"/>
      <c r="Y481" s="7"/>
      <c r="Z481" s="6"/>
      <c r="AA481" s="6"/>
      <c r="AB481" s="6"/>
      <c r="AC481" s="6" t="s">
        <v>46</v>
      </c>
      <c r="AD481" s="6" t="s">
        <v>1467</v>
      </c>
      <c r="AE481" s="6"/>
      <c r="AF481" s="6"/>
      <c r="AG481" s="6"/>
      <c r="AH481" s="8" t="s">
        <v>178</v>
      </c>
    </row>
    <row r="482" spans="1:34" customFormat="1" ht="60">
      <c r="A482" s="5" t="s">
        <v>1468</v>
      </c>
      <c r="B482" s="6" t="s">
        <v>42</v>
      </c>
      <c r="C482" s="6" t="s">
        <v>43</v>
      </c>
      <c r="D482" s="6" t="s">
        <v>127</v>
      </c>
      <c r="E482" s="6" t="s">
        <v>73</v>
      </c>
      <c r="F482" s="7">
        <f>IF(E482="-",1,IF(G482&gt;0,1,0))</f>
        <v>1</v>
      </c>
      <c r="G482" s="7">
        <v>1</v>
      </c>
      <c r="H482" s="7"/>
      <c r="I482" s="7"/>
      <c r="J482" s="7"/>
      <c r="K482" s="7"/>
      <c r="L482" s="7"/>
      <c r="M482" s="7"/>
      <c r="N482" s="7"/>
      <c r="O482" s="6"/>
      <c r="P482" s="6"/>
      <c r="Q482" s="6"/>
      <c r="R482" s="6"/>
      <c r="S482" s="6"/>
      <c r="T482" s="6"/>
      <c r="U482" s="6"/>
      <c r="V482" s="7"/>
      <c r="W482" s="7"/>
      <c r="X482" s="7"/>
      <c r="Y482" s="7"/>
      <c r="Z482" s="6"/>
      <c r="AA482" s="6"/>
      <c r="AB482" s="6"/>
      <c r="AC482" s="6" t="s">
        <v>87</v>
      </c>
      <c r="AD482" s="6" t="s">
        <v>1469</v>
      </c>
      <c r="AE482" s="6"/>
      <c r="AF482" s="6" t="s">
        <v>1470</v>
      </c>
      <c r="AG482" s="6"/>
      <c r="AH482" s="8" t="s">
        <v>178</v>
      </c>
    </row>
    <row r="483" spans="1:34" customFormat="1" ht="60">
      <c r="A483" s="9" t="s">
        <v>1471</v>
      </c>
      <c r="B483" s="10" t="s">
        <v>42</v>
      </c>
      <c r="C483" s="10" t="s">
        <v>91</v>
      </c>
      <c r="D483" s="10" t="s">
        <v>262</v>
      </c>
      <c r="E483" s="10" t="s">
        <v>36</v>
      </c>
      <c r="F483" s="7">
        <f>IF(E483="-",1,IF(G483&gt;0,1,0))</f>
        <v>1</v>
      </c>
      <c r="G483" s="7">
        <v>0</v>
      </c>
      <c r="H483" s="7"/>
      <c r="I483" s="7">
        <v>2</v>
      </c>
      <c r="J483" s="7"/>
      <c r="K483" s="7"/>
      <c r="L483" s="7"/>
      <c r="M483" s="7"/>
      <c r="N483" s="7"/>
      <c r="O483" s="10"/>
      <c r="P483" s="10"/>
      <c r="Q483" s="10"/>
      <c r="R483" s="10"/>
      <c r="S483" s="10"/>
      <c r="T483" s="10"/>
      <c r="U483" s="10"/>
      <c r="V483" s="7"/>
      <c r="W483" s="7"/>
      <c r="X483" s="7"/>
      <c r="Y483" s="7"/>
      <c r="Z483" s="10" t="s">
        <v>1472</v>
      </c>
      <c r="AA483" s="10"/>
      <c r="AB483" s="10"/>
      <c r="AC483" s="12" t="s">
        <v>87</v>
      </c>
      <c r="AD483" s="10" t="s">
        <v>1473</v>
      </c>
      <c r="AE483" s="10"/>
      <c r="AF483" s="10"/>
      <c r="AG483" s="10"/>
      <c r="AH483" s="11" t="s">
        <v>214</v>
      </c>
    </row>
    <row r="484" spans="1:34" customFormat="1" ht="60">
      <c r="A484" s="9" t="s">
        <v>1474</v>
      </c>
      <c r="B484" s="10" t="s">
        <v>42</v>
      </c>
      <c r="C484" s="10" t="s">
        <v>91</v>
      </c>
      <c r="D484" s="10" t="s">
        <v>1475</v>
      </c>
      <c r="E484" s="10" t="s">
        <v>36</v>
      </c>
      <c r="F484" s="7">
        <f>IF(E484="-",1,IF(G484&gt;0,1,0))</f>
        <v>1</v>
      </c>
      <c r="G484" s="7">
        <v>0</v>
      </c>
      <c r="H484" s="7"/>
      <c r="I484" s="7">
        <v>2</v>
      </c>
      <c r="J484" s="7"/>
      <c r="K484" s="7"/>
      <c r="L484" s="7"/>
      <c r="M484" s="7"/>
      <c r="N484" s="7"/>
      <c r="O484" s="10"/>
      <c r="P484" s="10"/>
      <c r="Q484" s="10"/>
      <c r="R484" s="10"/>
      <c r="S484" s="10"/>
      <c r="T484" s="10"/>
      <c r="U484" s="10"/>
      <c r="V484" s="7"/>
      <c r="W484" s="7"/>
      <c r="X484" s="7"/>
      <c r="Y484" s="7"/>
      <c r="Z484" s="10" t="s">
        <v>861</v>
      </c>
      <c r="AA484" s="10"/>
      <c r="AB484" s="10"/>
      <c r="AC484" s="12" t="s">
        <v>87</v>
      </c>
      <c r="AD484" s="10" t="s">
        <v>1473</v>
      </c>
      <c r="AE484" s="10"/>
      <c r="AF484" s="10"/>
      <c r="AG484" s="10"/>
      <c r="AH484" s="11" t="s">
        <v>1476</v>
      </c>
    </row>
    <row r="485" spans="1:34" customFormat="1" ht="60">
      <c r="A485" s="5" t="s">
        <v>1477</v>
      </c>
      <c r="B485" s="6" t="s">
        <v>42</v>
      </c>
      <c r="C485" s="6" t="s">
        <v>43</v>
      </c>
      <c r="D485" s="6" t="s">
        <v>51</v>
      </c>
      <c r="E485" s="6" t="s">
        <v>66</v>
      </c>
      <c r="F485" s="7">
        <f>IF(E485="-",1,IF(G485&gt;0,1,0))</f>
        <v>1</v>
      </c>
      <c r="G485" s="7">
        <v>4</v>
      </c>
      <c r="H485" s="7"/>
      <c r="I485" s="7"/>
      <c r="J485" s="7"/>
      <c r="K485" s="7"/>
      <c r="L485" s="7"/>
      <c r="M485" s="7"/>
      <c r="N485" s="7"/>
      <c r="O485" s="6"/>
      <c r="P485" s="6"/>
      <c r="Q485" s="6"/>
      <c r="R485" s="6"/>
      <c r="S485" s="6"/>
      <c r="T485" s="6"/>
      <c r="U485" s="6"/>
      <c r="V485" s="7"/>
      <c r="W485" s="7"/>
      <c r="X485" s="7"/>
      <c r="Y485" s="7"/>
      <c r="Z485" s="6"/>
      <c r="AA485" s="6" t="s">
        <v>884</v>
      </c>
      <c r="AB485" s="6"/>
      <c r="AC485" s="6" t="s">
        <v>145</v>
      </c>
      <c r="AD485" s="6" t="s">
        <v>1478</v>
      </c>
      <c r="AE485" s="6"/>
      <c r="AF485" s="6"/>
      <c r="AG485" s="6"/>
      <c r="AH485" s="8" t="s">
        <v>234</v>
      </c>
    </row>
    <row r="486" spans="1:34" customFormat="1" ht="48">
      <c r="A486" s="9" t="s">
        <v>1479</v>
      </c>
      <c r="B486" s="10" t="s">
        <v>42</v>
      </c>
      <c r="C486" s="10" t="s">
        <v>91</v>
      </c>
      <c r="D486" s="6" t="s">
        <v>51</v>
      </c>
      <c r="E486" s="10" t="s">
        <v>66</v>
      </c>
      <c r="F486" s="7">
        <f>IF(E486="-",1,IF(G486&gt;0,1,0))</f>
        <v>1</v>
      </c>
      <c r="G486" s="7">
        <v>4</v>
      </c>
      <c r="H486" s="7"/>
      <c r="I486" s="7">
        <v>4</v>
      </c>
      <c r="J486" s="7"/>
      <c r="K486" s="7"/>
      <c r="L486" s="7"/>
      <c r="M486" s="7"/>
      <c r="N486" s="7"/>
      <c r="O486" s="10"/>
      <c r="P486" s="10"/>
      <c r="Q486" s="10"/>
      <c r="R486" s="10"/>
      <c r="S486" s="10"/>
      <c r="T486" s="10"/>
      <c r="U486" s="10"/>
      <c r="V486" s="7"/>
      <c r="W486" s="7"/>
      <c r="X486" s="7"/>
      <c r="Y486" s="7"/>
      <c r="Z486" s="10" t="s">
        <v>1480</v>
      </c>
      <c r="AA486" s="10"/>
      <c r="AB486" s="10"/>
      <c r="AC486" s="12" t="s">
        <v>876</v>
      </c>
      <c r="AD486" s="10" t="s">
        <v>1481</v>
      </c>
      <c r="AE486" s="10"/>
      <c r="AF486" s="10" t="s">
        <v>1482</v>
      </c>
      <c r="AG486" s="10"/>
      <c r="AH486" s="11" t="s">
        <v>528</v>
      </c>
    </row>
    <row r="487" spans="1:34" customFormat="1" ht="36">
      <c r="A487" s="5" t="s">
        <v>1483</v>
      </c>
      <c r="B487" s="6" t="s">
        <v>42</v>
      </c>
      <c r="C487" s="6" t="s">
        <v>77</v>
      </c>
      <c r="D487" s="6" t="s">
        <v>78</v>
      </c>
      <c r="E487" s="6" t="s">
        <v>73</v>
      </c>
      <c r="F487" s="7">
        <f>IF(E487="-",1,IF(G487&gt;0,1,0))</f>
        <v>1</v>
      </c>
      <c r="G487" s="7">
        <v>2</v>
      </c>
      <c r="H487" s="7"/>
      <c r="I487" s="7"/>
      <c r="J487" s="7"/>
      <c r="K487" s="7"/>
      <c r="L487" s="7"/>
      <c r="M487" s="7"/>
      <c r="N487" s="7"/>
      <c r="O487" s="6"/>
      <c r="P487" s="6"/>
      <c r="Q487" s="6"/>
      <c r="R487" s="6"/>
      <c r="S487" s="6"/>
      <c r="T487" s="6"/>
      <c r="U487" s="6"/>
      <c r="V487" s="7">
        <v>7</v>
      </c>
      <c r="W487" s="7">
        <v>5</v>
      </c>
      <c r="X487" s="7">
        <v>7</v>
      </c>
      <c r="Y487" s="7">
        <v>6</v>
      </c>
      <c r="Z487" s="6"/>
      <c r="AA487" s="6" t="s">
        <v>206</v>
      </c>
      <c r="AB487" s="6"/>
      <c r="AC487" s="6"/>
      <c r="AD487" s="6" t="s">
        <v>1484</v>
      </c>
      <c r="AE487" s="6"/>
      <c r="AF487" s="6"/>
      <c r="AG487" s="6"/>
      <c r="AH487" s="8" t="s">
        <v>48</v>
      </c>
    </row>
    <row r="488" spans="1:34" customFormat="1" ht="15">
      <c r="A488" s="5" t="s">
        <v>1485</v>
      </c>
      <c r="B488" s="6" t="s">
        <v>33</v>
      </c>
      <c r="C488" s="6" t="s">
        <v>34</v>
      </c>
      <c r="D488" s="6" t="s">
        <v>51</v>
      </c>
      <c r="E488" s="6" t="s">
        <v>66</v>
      </c>
      <c r="F488" s="7">
        <f>IF(E488="-",1,IF(G488&gt;0,1,0))</f>
        <v>1</v>
      </c>
      <c r="G488" s="7">
        <v>4</v>
      </c>
      <c r="H488" s="7">
        <v>1</v>
      </c>
      <c r="I488" s="7" t="s">
        <v>36</v>
      </c>
      <c r="J488" s="7">
        <v>1</v>
      </c>
      <c r="K488" s="7"/>
      <c r="L488" s="7"/>
      <c r="M488" s="7"/>
      <c r="N488" s="7"/>
      <c r="O488" s="6"/>
      <c r="P488" s="6"/>
      <c r="Q488" s="6"/>
      <c r="R488" s="6"/>
      <c r="S488" s="6"/>
      <c r="T488" s="6"/>
      <c r="U488" s="6"/>
      <c r="V488" s="7"/>
      <c r="W488" s="7"/>
      <c r="X488" s="7"/>
      <c r="Y488" s="7"/>
      <c r="Z488" s="6"/>
      <c r="AA488" s="6"/>
      <c r="AB488" s="6"/>
      <c r="AC488" s="6"/>
      <c r="AD488" s="6" t="s">
        <v>1486</v>
      </c>
      <c r="AE488" s="6"/>
      <c r="AF488" s="6"/>
      <c r="AG488" s="6"/>
      <c r="AH488" s="8" t="s">
        <v>577</v>
      </c>
    </row>
    <row r="489" spans="1:34" customFormat="1" ht="24">
      <c r="A489" s="5" t="s">
        <v>1487</v>
      </c>
      <c r="B489" s="6" t="s">
        <v>42</v>
      </c>
      <c r="C489" s="6" t="s">
        <v>96</v>
      </c>
      <c r="D489" s="6" t="s">
        <v>160</v>
      </c>
      <c r="E489" s="6" t="s">
        <v>66</v>
      </c>
      <c r="F489" s="7">
        <f>IF(E489="-",1,IF(G489&gt;0,1,0))</f>
        <v>1</v>
      </c>
      <c r="G489" s="7">
        <v>4</v>
      </c>
      <c r="H489" s="7"/>
      <c r="I489" s="7"/>
      <c r="J489" s="7"/>
      <c r="K489" s="7"/>
      <c r="L489" s="7"/>
      <c r="M489" s="7"/>
      <c r="N489" s="7"/>
      <c r="O489" s="6"/>
      <c r="P489" s="6"/>
      <c r="Q489" s="6"/>
      <c r="R489" s="6"/>
      <c r="S489" s="6"/>
      <c r="T489" s="6"/>
      <c r="U489" s="6"/>
      <c r="V489" s="7">
        <v>7</v>
      </c>
      <c r="W489" s="7">
        <v>6</v>
      </c>
      <c r="X489" s="7">
        <v>4</v>
      </c>
      <c r="Y489" s="7">
        <v>7</v>
      </c>
      <c r="Z489" s="6"/>
      <c r="AA489" s="6" t="s">
        <v>206</v>
      </c>
      <c r="AB489" s="6"/>
      <c r="AC489" s="6"/>
      <c r="AD489" s="6" t="s">
        <v>1488</v>
      </c>
      <c r="AE489" s="6"/>
      <c r="AF489" s="6"/>
      <c r="AG489" s="6"/>
      <c r="AH489" s="8" t="s">
        <v>359</v>
      </c>
    </row>
    <row r="490" spans="1:34" customFormat="1" ht="24">
      <c r="A490" s="9" t="s">
        <v>1489</v>
      </c>
      <c r="B490" s="10" t="s">
        <v>42</v>
      </c>
      <c r="C490" s="10" t="s">
        <v>91</v>
      </c>
      <c r="D490" s="6" t="s">
        <v>51</v>
      </c>
      <c r="E490" s="10" t="s">
        <v>45</v>
      </c>
      <c r="F490" s="7">
        <f>IF(E490="-",1,IF(G490&gt;0,1,0))</f>
        <v>1</v>
      </c>
      <c r="G490" s="7">
        <v>1</v>
      </c>
      <c r="H490" s="7"/>
      <c r="I490" s="7">
        <v>3</v>
      </c>
      <c r="J490" s="7"/>
      <c r="K490" s="7"/>
      <c r="L490" s="7"/>
      <c r="M490" s="7"/>
      <c r="N490" s="7"/>
      <c r="O490" s="10"/>
      <c r="P490" s="10"/>
      <c r="Q490" s="10"/>
      <c r="R490" s="10"/>
      <c r="S490" s="10"/>
      <c r="T490" s="10"/>
      <c r="U490" s="10"/>
      <c r="V490" s="7"/>
      <c r="W490" s="7"/>
      <c r="X490" s="7"/>
      <c r="Y490" s="7"/>
      <c r="Z490" s="10" t="s">
        <v>338</v>
      </c>
      <c r="AA490" s="10"/>
      <c r="AB490" s="10"/>
      <c r="AC490" s="12" t="s">
        <v>46</v>
      </c>
      <c r="AD490" s="10" t="s">
        <v>1490</v>
      </c>
      <c r="AE490" s="10"/>
      <c r="AF490" s="10"/>
      <c r="AG490" s="10"/>
      <c r="AH490" s="11" t="s">
        <v>457</v>
      </c>
    </row>
    <row r="491" spans="1:34" customFormat="1" ht="36">
      <c r="A491" s="5" t="s">
        <v>1491</v>
      </c>
      <c r="B491" s="6" t="s">
        <v>126</v>
      </c>
      <c r="C491" s="6" t="s">
        <v>126</v>
      </c>
      <c r="D491" s="6" t="s">
        <v>44</v>
      </c>
      <c r="E491" s="6" t="s">
        <v>138</v>
      </c>
      <c r="F491" s="7">
        <f>IF(E491="-",1,IF(G491&gt;0,1,0))</f>
        <v>0</v>
      </c>
      <c r="G491" s="7">
        <v>0</v>
      </c>
      <c r="H491" s="7"/>
      <c r="I491" s="7"/>
      <c r="J491" s="7"/>
      <c r="K491" s="7"/>
      <c r="L491" s="7"/>
      <c r="M491" s="7"/>
      <c r="N491" s="7"/>
      <c r="O491" s="6"/>
      <c r="P491" s="6"/>
      <c r="Q491" s="6"/>
      <c r="R491" s="6"/>
      <c r="S491" s="6" t="s">
        <v>128</v>
      </c>
      <c r="T491" s="6" t="s">
        <v>175</v>
      </c>
      <c r="U491" s="6" t="s">
        <v>130</v>
      </c>
      <c r="V491" s="7">
        <v>10</v>
      </c>
      <c r="W491" s="7">
        <v>4</v>
      </c>
      <c r="X491" s="7">
        <v>6</v>
      </c>
      <c r="Y491" s="7">
        <v>5</v>
      </c>
      <c r="Z491" s="6"/>
      <c r="AA491" s="6" t="s">
        <v>1492</v>
      </c>
      <c r="AB491" s="6"/>
      <c r="AC491" s="6"/>
      <c r="AD491" s="6" t="s">
        <v>1493</v>
      </c>
      <c r="AE491" s="6"/>
      <c r="AF491" s="6"/>
      <c r="AG491" s="6"/>
      <c r="AH491" s="8" t="s">
        <v>1494</v>
      </c>
    </row>
    <row r="492" spans="1:34" customFormat="1" ht="36">
      <c r="A492" s="5" t="s">
        <v>1495</v>
      </c>
      <c r="B492" s="6" t="s">
        <v>126</v>
      </c>
      <c r="C492" s="6" t="s">
        <v>126</v>
      </c>
      <c r="D492" s="6" t="s">
        <v>44</v>
      </c>
      <c r="E492" s="6"/>
      <c r="F492" s="7"/>
      <c r="G492" s="7"/>
      <c r="H492" s="7"/>
      <c r="I492" s="7"/>
      <c r="J492" s="7"/>
      <c r="K492" s="7"/>
      <c r="L492" s="7"/>
      <c r="M492" s="7"/>
      <c r="N492" s="7"/>
      <c r="O492" s="6"/>
      <c r="P492" s="6"/>
      <c r="Q492" s="6"/>
      <c r="R492" s="6"/>
      <c r="S492" s="6" t="s">
        <v>128</v>
      </c>
      <c r="T492" s="6" t="s">
        <v>135</v>
      </c>
      <c r="U492" s="6" t="s">
        <v>130</v>
      </c>
      <c r="V492" s="7">
        <v>10</v>
      </c>
      <c r="W492" s="7">
        <v>9</v>
      </c>
      <c r="X492" s="7">
        <v>6</v>
      </c>
      <c r="Y492" s="7">
        <v>10</v>
      </c>
      <c r="Z492" s="6"/>
      <c r="AA492" s="6" t="s">
        <v>1492</v>
      </c>
      <c r="AB492" s="6"/>
      <c r="AC492" s="6"/>
      <c r="AD492" s="6" t="s">
        <v>1493</v>
      </c>
      <c r="AE492" s="6"/>
      <c r="AF492" s="6"/>
      <c r="AG492" s="6"/>
      <c r="AH492" s="8" t="s">
        <v>1494</v>
      </c>
    </row>
    <row r="493" spans="1:34" customFormat="1" ht="72">
      <c r="A493" s="5" t="s">
        <v>1496</v>
      </c>
      <c r="B493" s="6" t="s">
        <v>42</v>
      </c>
      <c r="C493" s="6" t="s">
        <v>43</v>
      </c>
      <c r="D493" s="6" t="s">
        <v>78</v>
      </c>
      <c r="E493" s="6" t="s">
        <v>45</v>
      </c>
      <c r="F493" s="7">
        <f>IF(E493="-",1,IF(G493&gt;0,1,0))</f>
        <v>1</v>
      </c>
      <c r="G493" s="7">
        <v>1</v>
      </c>
      <c r="H493" s="7"/>
      <c r="I493" s="7"/>
      <c r="J493" s="7"/>
      <c r="K493" s="7"/>
      <c r="L493" s="7"/>
      <c r="M493" s="7"/>
      <c r="N493" s="7"/>
      <c r="O493" s="6"/>
      <c r="P493" s="6"/>
      <c r="Q493" s="6"/>
      <c r="R493" s="6"/>
      <c r="S493" s="6"/>
      <c r="T493" s="6"/>
      <c r="U493" s="6"/>
      <c r="V493" s="7"/>
      <c r="W493" s="7"/>
      <c r="X493" s="7"/>
      <c r="Y493" s="7"/>
      <c r="Z493" s="6" t="s">
        <v>553</v>
      </c>
      <c r="AA493" s="6" t="s">
        <v>407</v>
      </c>
      <c r="AB493" s="6"/>
      <c r="AC493" s="6" t="s">
        <v>87</v>
      </c>
      <c r="AD493" s="6" t="s">
        <v>1497</v>
      </c>
      <c r="AE493" s="6"/>
      <c r="AF493" s="6"/>
      <c r="AG493" s="6"/>
      <c r="AH493" s="8" t="s">
        <v>409</v>
      </c>
    </row>
    <row r="494" spans="1:34" customFormat="1" ht="60">
      <c r="A494" s="9" t="s">
        <v>1498</v>
      </c>
      <c r="B494" s="10" t="s">
        <v>42</v>
      </c>
      <c r="C494" s="10" t="s">
        <v>91</v>
      </c>
      <c r="D494" s="10" t="s">
        <v>35</v>
      </c>
      <c r="E494" s="10" t="s">
        <v>36</v>
      </c>
      <c r="F494" s="7">
        <f>IF(E494="-",1,IF(G494&gt;0,1,0))</f>
        <v>1</v>
      </c>
      <c r="G494" s="7">
        <v>0</v>
      </c>
      <c r="H494" s="7"/>
      <c r="I494" s="7">
        <v>6</v>
      </c>
      <c r="J494" s="7"/>
      <c r="K494" s="7"/>
      <c r="L494" s="7"/>
      <c r="M494" s="7"/>
      <c r="N494" s="7"/>
      <c r="O494" s="10"/>
      <c r="P494" s="10"/>
      <c r="Q494" s="10"/>
      <c r="R494" s="10"/>
      <c r="S494" s="10"/>
      <c r="T494" s="10"/>
      <c r="U494" s="10"/>
      <c r="V494" s="7"/>
      <c r="W494" s="7"/>
      <c r="X494" s="7"/>
      <c r="Y494" s="7"/>
      <c r="Z494" s="10" t="s">
        <v>1499</v>
      </c>
      <c r="AA494" s="10"/>
      <c r="AB494" s="10"/>
      <c r="AC494" s="12" t="s">
        <v>87</v>
      </c>
      <c r="AD494" s="10" t="s">
        <v>1500</v>
      </c>
      <c r="AE494" s="10"/>
      <c r="AF494" s="10"/>
      <c r="AG494" s="10"/>
      <c r="AH494" s="11" t="s">
        <v>440</v>
      </c>
    </row>
    <row r="495" spans="1:34" customFormat="1" ht="15">
      <c r="A495" s="5" t="s">
        <v>1501</v>
      </c>
      <c r="B495" s="6" t="s">
        <v>126</v>
      </c>
      <c r="C495" s="6" t="s">
        <v>126</v>
      </c>
      <c r="D495" s="6" t="s">
        <v>51</v>
      </c>
      <c r="E495" s="6" t="s">
        <v>45</v>
      </c>
      <c r="F495" s="7">
        <f>IF(E495="-",1,IF(G495&gt;0,1,0))</f>
        <v>1</v>
      </c>
      <c r="G495" s="7">
        <v>1</v>
      </c>
      <c r="H495" s="7"/>
      <c r="I495" s="7"/>
      <c r="J495" s="7"/>
      <c r="K495" s="7"/>
      <c r="L495" s="7"/>
      <c r="M495" s="7"/>
      <c r="N495" s="7"/>
      <c r="O495" s="6"/>
      <c r="P495" s="6"/>
      <c r="Q495" s="6"/>
      <c r="R495" s="6"/>
      <c r="S495" s="6" t="s">
        <v>128</v>
      </c>
      <c r="T495" s="6" t="s">
        <v>129</v>
      </c>
      <c r="U495" s="6" t="s">
        <v>151</v>
      </c>
      <c r="V495" s="7">
        <v>10</v>
      </c>
      <c r="W495" s="7">
        <v>3</v>
      </c>
      <c r="X495" s="7">
        <v>7</v>
      </c>
      <c r="Y495" s="7">
        <v>5</v>
      </c>
      <c r="Z495" s="6"/>
      <c r="AA495" s="6" t="s">
        <v>452</v>
      </c>
      <c r="AB495" s="6"/>
      <c r="AC495" s="6"/>
      <c r="AD495" s="6" t="s">
        <v>1502</v>
      </c>
      <c r="AE495" s="6"/>
      <c r="AF495" s="6" t="s">
        <v>1503</v>
      </c>
      <c r="AG495" s="6"/>
      <c r="AH495" s="8" t="s">
        <v>413</v>
      </c>
    </row>
    <row r="496" spans="1:34" customFormat="1" ht="15">
      <c r="A496" s="5" t="s">
        <v>1504</v>
      </c>
      <c r="B496" s="6" t="s">
        <v>126</v>
      </c>
      <c r="C496" s="6" t="s">
        <v>126</v>
      </c>
      <c r="D496" s="6" t="s">
        <v>51</v>
      </c>
      <c r="E496" s="6"/>
      <c r="F496" s="7"/>
      <c r="G496" s="7"/>
      <c r="H496" s="7"/>
      <c r="I496" s="7"/>
      <c r="J496" s="7"/>
      <c r="K496" s="7"/>
      <c r="L496" s="7"/>
      <c r="M496" s="7"/>
      <c r="N496" s="7"/>
      <c r="O496" s="6"/>
      <c r="P496" s="6"/>
      <c r="Q496" s="6"/>
      <c r="R496" s="6"/>
      <c r="S496" s="6" t="s">
        <v>128</v>
      </c>
      <c r="T496" s="6" t="s">
        <v>135</v>
      </c>
      <c r="U496" s="6" t="s">
        <v>151</v>
      </c>
      <c r="V496" s="7">
        <v>10</v>
      </c>
      <c r="W496" s="7">
        <v>10</v>
      </c>
      <c r="X496" s="7">
        <v>7</v>
      </c>
      <c r="Y496" s="7">
        <v>10</v>
      </c>
      <c r="Z496" s="6"/>
      <c r="AA496" s="6" t="s">
        <v>452</v>
      </c>
      <c r="AB496" s="6"/>
      <c r="AC496" s="6"/>
      <c r="AD496" s="6" t="s">
        <v>1502</v>
      </c>
      <c r="AE496" s="6"/>
      <c r="AF496" s="6" t="s">
        <v>1503</v>
      </c>
      <c r="AG496" s="6"/>
      <c r="AH496" s="8" t="s">
        <v>413</v>
      </c>
    </row>
    <row r="497" spans="1:34" customFormat="1" ht="15">
      <c r="A497" s="5" t="s">
        <v>1505</v>
      </c>
      <c r="B497" s="6" t="s">
        <v>126</v>
      </c>
      <c r="C497" s="6" t="s">
        <v>126</v>
      </c>
      <c r="D497" s="6" t="s">
        <v>51</v>
      </c>
      <c r="E497" s="6" t="s">
        <v>73</v>
      </c>
      <c r="F497" s="7">
        <f>IF(E497="-",1,IF(G497&gt;0,1,0))</f>
        <v>1</v>
      </c>
      <c r="G497" s="7">
        <v>1</v>
      </c>
      <c r="H497" s="7"/>
      <c r="I497" s="7"/>
      <c r="J497" s="7"/>
      <c r="K497" s="7"/>
      <c r="L497" s="7"/>
      <c r="M497" s="7"/>
      <c r="N497" s="7"/>
      <c r="O497" s="6"/>
      <c r="P497" s="6"/>
      <c r="Q497" s="6"/>
      <c r="R497" s="6"/>
      <c r="S497" s="6" t="s">
        <v>128</v>
      </c>
      <c r="T497" s="6" t="s">
        <v>129</v>
      </c>
      <c r="U497" s="6" t="s">
        <v>151</v>
      </c>
      <c r="V497" s="7">
        <v>5</v>
      </c>
      <c r="W497" s="7">
        <v>2</v>
      </c>
      <c r="X497" s="7">
        <v>4</v>
      </c>
      <c r="Y497" s="7">
        <v>2</v>
      </c>
      <c r="Z497" s="6"/>
      <c r="AA497" s="6" t="s">
        <v>558</v>
      </c>
      <c r="AB497" s="6"/>
      <c r="AC497" s="6"/>
      <c r="AD497" s="6" t="s">
        <v>1506</v>
      </c>
      <c r="AE497" s="6"/>
      <c r="AF497" s="6"/>
      <c r="AG497" s="6"/>
      <c r="AH497" s="8" t="s">
        <v>398</v>
      </c>
    </row>
    <row r="498" spans="1:34" customFormat="1" ht="15">
      <c r="A498" s="5" t="s">
        <v>1507</v>
      </c>
      <c r="B498" s="6" t="s">
        <v>126</v>
      </c>
      <c r="C498" s="6" t="s">
        <v>126</v>
      </c>
      <c r="D498" s="6" t="s">
        <v>51</v>
      </c>
      <c r="E498" s="6"/>
      <c r="F498" s="7"/>
      <c r="G498" s="7"/>
      <c r="H498" s="7"/>
      <c r="I498" s="7"/>
      <c r="J498" s="7"/>
      <c r="K498" s="7"/>
      <c r="L498" s="7"/>
      <c r="M498" s="7"/>
      <c r="N498" s="7"/>
      <c r="O498" s="6"/>
      <c r="P498" s="6"/>
      <c r="Q498" s="6"/>
      <c r="R498" s="6"/>
      <c r="S498" s="6" t="s">
        <v>128</v>
      </c>
      <c r="T498" s="6" t="s">
        <v>135</v>
      </c>
      <c r="U498" s="6" t="s">
        <v>151</v>
      </c>
      <c r="V498" s="7">
        <v>5</v>
      </c>
      <c r="W498" s="7">
        <v>6</v>
      </c>
      <c r="X498" s="7">
        <v>4</v>
      </c>
      <c r="Y498" s="7">
        <v>5</v>
      </c>
      <c r="Z498" s="6"/>
      <c r="AA498" s="6" t="s">
        <v>558</v>
      </c>
      <c r="AB498" s="6"/>
      <c r="AC498" s="6"/>
      <c r="AD498" s="6" t="s">
        <v>1506</v>
      </c>
      <c r="AE498" s="6"/>
      <c r="AF498" s="6"/>
      <c r="AG498" s="6"/>
      <c r="AH498" s="8" t="s">
        <v>398</v>
      </c>
    </row>
    <row r="499" spans="1:34" customFormat="1" ht="36">
      <c r="A499" s="5" t="s">
        <v>1508</v>
      </c>
      <c r="B499" s="6" t="s">
        <v>42</v>
      </c>
      <c r="C499" s="6" t="s">
        <v>43</v>
      </c>
      <c r="D499" s="6" t="s">
        <v>262</v>
      </c>
      <c r="E499" s="6" t="s">
        <v>36</v>
      </c>
      <c r="F499" s="7">
        <f>IF(E499="-",1,IF(G499&gt;0,1,0))</f>
        <v>1</v>
      </c>
      <c r="G499" s="7">
        <v>0</v>
      </c>
      <c r="H499" s="7"/>
      <c r="I499" s="7"/>
      <c r="J499" s="7"/>
      <c r="K499" s="7"/>
      <c r="L499" s="7"/>
      <c r="M499" s="7"/>
      <c r="N499" s="7"/>
      <c r="O499" s="6"/>
      <c r="P499" s="6"/>
      <c r="Q499" s="6"/>
      <c r="R499" s="6"/>
      <c r="S499" s="6"/>
      <c r="T499" s="6"/>
      <c r="U499" s="6"/>
      <c r="V499" s="7"/>
      <c r="W499" s="7"/>
      <c r="X499" s="7"/>
      <c r="Y499" s="7"/>
      <c r="Z499" s="6"/>
      <c r="AA499" s="6"/>
      <c r="AB499" s="6"/>
      <c r="AC499" s="6" t="s">
        <v>145</v>
      </c>
      <c r="AD499" s="6" t="s">
        <v>1509</v>
      </c>
      <c r="AE499" s="6" t="s">
        <v>1510</v>
      </c>
      <c r="AF499" s="6"/>
      <c r="AG499" s="6"/>
      <c r="AH499" s="8" t="s">
        <v>1511</v>
      </c>
    </row>
    <row r="500" spans="1:34" customFormat="1" ht="60">
      <c r="A500" s="5" t="s">
        <v>1512</v>
      </c>
      <c r="B500" s="6" t="s">
        <v>42</v>
      </c>
      <c r="C500" s="6" t="s">
        <v>65</v>
      </c>
      <c r="D500" s="6" t="s">
        <v>78</v>
      </c>
      <c r="E500" s="6" t="s">
        <v>73</v>
      </c>
      <c r="F500" s="7">
        <f>IF(E500="-",1,IF(G500&gt;0,1,0))</f>
        <v>1</v>
      </c>
      <c r="G500" s="7">
        <v>4</v>
      </c>
      <c r="H500" s="7"/>
      <c r="I500" s="7">
        <v>2</v>
      </c>
      <c r="J500" s="7"/>
      <c r="K500" s="7"/>
      <c r="L500" s="7"/>
      <c r="M500" s="7"/>
      <c r="N500" s="7"/>
      <c r="O500" s="6"/>
      <c r="P500" s="6"/>
      <c r="Q500" s="6"/>
      <c r="R500" s="6"/>
      <c r="S500" s="6"/>
      <c r="T500" s="6"/>
      <c r="U500" s="6"/>
      <c r="V500" s="7"/>
      <c r="W500" s="7"/>
      <c r="X500" s="7"/>
      <c r="Y500" s="7"/>
      <c r="Z500" s="6"/>
      <c r="AA500" s="6" t="s">
        <v>818</v>
      </c>
      <c r="AB500" s="6"/>
      <c r="AC500" s="6"/>
      <c r="AD500" s="6" t="s">
        <v>1513</v>
      </c>
      <c r="AE500" s="6"/>
      <c r="AF500" s="6"/>
      <c r="AG500" s="6"/>
      <c r="AH500" s="8" t="s">
        <v>409</v>
      </c>
    </row>
    <row r="501" spans="1:34" customFormat="1" ht="48">
      <c r="A501" s="5" t="s">
        <v>1514</v>
      </c>
      <c r="B501" s="6" t="s">
        <v>126</v>
      </c>
      <c r="C501" s="6" t="s">
        <v>126</v>
      </c>
      <c r="D501" s="6" t="s">
        <v>209</v>
      </c>
      <c r="E501" s="6" t="s">
        <v>36</v>
      </c>
      <c r="F501" s="7">
        <f>IF(E501="-",1,IF(G501&gt;0,1,0))</f>
        <v>1</v>
      </c>
      <c r="G501" s="7">
        <v>0</v>
      </c>
      <c r="H501" s="7"/>
      <c r="I501" s="7"/>
      <c r="J501" s="7"/>
      <c r="K501" s="7"/>
      <c r="L501" s="7"/>
      <c r="M501" s="7"/>
      <c r="N501" s="7"/>
      <c r="O501" s="6"/>
      <c r="P501" s="6"/>
      <c r="Q501" s="6"/>
      <c r="R501" s="6"/>
      <c r="S501" s="6" t="s">
        <v>169</v>
      </c>
      <c r="T501" s="6" t="s">
        <v>129</v>
      </c>
      <c r="U501" s="6" t="s">
        <v>151</v>
      </c>
      <c r="V501" s="7">
        <v>8</v>
      </c>
      <c r="W501" s="7">
        <v>3</v>
      </c>
      <c r="X501" s="7">
        <v>5</v>
      </c>
      <c r="Y501" s="7">
        <v>3</v>
      </c>
      <c r="Z501" s="6"/>
      <c r="AA501" s="6" t="s">
        <v>1515</v>
      </c>
      <c r="AB501" s="6"/>
      <c r="AC501" s="6"/>
      <c r="AD501" s="6" t="s">
        <v>1516</v>
      </c>
      <c r="AE501" s="6"/>
      <c r="AF501" s="6"/>
      <c r="AG501" s="6"/>
      <c r="AH501" s="8" t="s">
        <v>214</v>
      </c>
    </row>
    <row r="502" spans="1:34" customFormat="1" ht="48">
      <c r="A502" s="5" t="s">
        <v>1517</v>
      </c>
      <c r="B502" s="6" t="s">
        <v>126</v>
      </c>
      <c r="C502" s="6" t="s">
        <v>126</v>
      </c>
      <c r="D502" s="6" t="s">
        <v>209</v>
      </c>
      <c r="E502" s="6"/>
      <c r="F502" s="7"/>
      <c r="G502" s="7"/>
      <c r="H502" s="7"/>
      <c r="I502" s="7"/>
      <c r="J502" s="7"/>
      <c r="K502" s="7"/>
      <c r="L502" s="7"/>
      <c r="M502" s="7"/>
      <c r="N502" s="7"/>
      <c r="O502" s="6"/>
      <c r="P502" s="6"/>
      <c r="Q502" s="6"/>
      <c r="R502" s="6"/>
      <c r="S502" s="6" t="s">
        <v>169</v>
      </c>
      <c r="T502" s="6" t="s">
        <v>135</v>
      </c>
      <c r="U502" s="6" t="s">
        <v>151</v>
      </c>
      <c r="V502" s="7">
        <v>8</v>
      </c>
      <c r="W502" s="7">
        <v>8</v>
      </c>
      <c r="X502" s="7">
        <v>8</v>
      </c>
      <c r="Y502" s="7">
        <v>7</v>
      </c>
      <c r="Z502" s="6"/>
      <c r="AA502" s="6" t="s">
        <v>1515</v>
      </c>
      <c r="AB502" s="6"/>
      <c r="AC502" s="6"/>
      <c r="AD502" s="6" t="s">
        <v>1516</v>
      </c>
      <c r="AE502" s="6"/>
      <c r="AF502" s="6"/>
      <c r="AG502" s="6"/>
      <c r="AH502" s="8" t="s">
        <v>214</v>
      </c>
    </row>
    <row r="503" spans="1:34" customFormat="1" ht="36">
      <c r="A503" s="5" t="s">
        <v>1518</v>
      </c>
      <c r="B503" s="6" t="s">
        <v>42</v>
      </c>
      <c r="C503" s="6" t="s">
        <v>65</v>
      </c>
      <c r="D503" s="6" t="s">
        <v>51</v>
      </c>
      <c r="E503" s="6" t="s">
        <v>45</v>
      </c>
      <c r="F503" s="7">
        <f>IF(E503="-",1,IF(G503&gt;0,1,0))</f>
        <v>1</v>
      </c>
      <c r="G503" s="7">
        <v>1</v>
      </c>
      <c r="H503" s="7"/>
      <c r="I503" s="7">
        <v>4</v>
      </c>
      <c r="J503" s="7"/>
      <c r="K503" s="7"/>
      <c r="L503" s="7"/>
      <c r="M503" s="7"/>
      <c r="N503" s="7"/>
      <c r="O503" s="6"/>
      <c r="P503" s="6"/>
      <c r="Q503" s="6"/>
      <c r="R503" s="6"/>
      <c r="S503" s="6"/>
      <c r="T503" s="6"/>
      <c r="U503" s="6"/>
      <c r="V503" s="7"/>
      <c r="W503" s="7"/>
      <c r="X503" s="7"/>
      <c r="Y503" s="7"/>
      <c r="Z503" s="6"/>
      <c r="AA503" s="6" t="s">
        <v>1519</v>
      </c>
      <c r="AB503" s="6"/>
      <c r="AC503" s="6"/>
      <c r="AD503" s="6" t="s">
        <v>1520</v>
      </c>
      <c r="AE503" s="6"/>
      <c r="AF503" s="6"/>
      <c r="AG503" s="6"/>
      <c r="AH503" s="8" t="s">
        <v>609</v>
      </c>
    </row>
    <row r="504" spans="1:34" customFormat="1" ht="60">
      <c r="A504" s="5" t="s">
        <v>1521</v>
      </c>
      <c r="B504" s="6" t="s">
        <v>42</v>
      </c>
      <c r="C504" s="6" t="s">
        <v>327</v>
      </c>
      <c r="D504" s="6" t="s">
        <v>44</v>
      </c>
      <c r="E504" s="6" t="s">
        <v>73</v>
      </c>
      <c r="F504" s="7">
        <f>IF(E504="-",1,IF(G504&gt;0,1,0))</f>
        <v>0</v>
      </c>
      <c r="G504" s="7">
        <v>0</v>
      </c>
      <c r="H504" s="7"/>
      <c r="I504" s="7"/>
      <c r="J504" s="7"/>
      <c r="K504" s="7"/>
      <c r="L504" s="7"/>
      <c r="M504" s="7">
        <v>1</v>
      </c>
      <c r="N504" s="7"/>
      <c r="O504" s="6"/>
      <c r="P504" s="6"/>
      <c r="Q504" s="6"/>
      <c r="R504" s="6"/>
      <c r="S504" s="6"/>
      <c r="T504" s="6"/>
      <c r="U504" s="6"/>
      <c r="V504" s="7"/>
      <c r="W504" s="7"/>
      <c r="X504" s="7"/>
      <c r="Y504" s="7"/>
      <c r="Z504" s="6"/>
      <c r="AA504" s="6"/>
      <c r="AB504" s="6"/>
      <c r="AC504" s="6" t="s">
        <v>102</v>
      </c>
      <c r="AD504" s="6" t="s">
        <v>1522</v>
      </c>
      <c r="AE504" s="6"/>
      <c r="AF504" s="6"/>
      <c r="AG504" s="6"/>
      <c r="AH504" s="8" t="s">
        <v>108</v>
      </c>
    </row>
    <row r="505" spans="1:34" customFormat="1" ht="24">
      <c r="A505" s="5" t="s">
        <v>1523</v>
      </c>
      <c r="B505" s="6" t="s">
        <v>126</v>
      </c>
      <c r="C505" s="6" t="s">
        <v>126</v>
      </c>
      <c r="D505" s="6" t="s">
        <v>44</v>
      </c>
      <c r="E505" s="6" t="s">
        <v>45</v>
      </c>
      <c r="F505" s="7">
        <f>IF(E505="-",1,IF(G505&gt;0,1,0))</f>
        <v>1</v>
      </c>
      <c r="G505" s="7">
        <v>1</v>
      </c>
      <c r="H505" s="7"/>
      <c r="I505" s="7"/>
      <c r="J505" s="7"/>
      <c r="K505" s="7"/>
      <c r="L505" s="7"/>
      <c r="M505" s="7"/>
      <c r="N505" s="7"/>
      <c r="O505" s="6"/>
      <c r="P505" s="6"/>
      <c r="Q505" s="6"/>
      <c r="R505" s="6"/>
      <c r="S505" s="6" t="s">
        <v>128</v>
      </c>
      <c r="T505" s="6" t="s">
        <v>129</v>
      </c>
      <c r="U505" s="6" t="s">
        <v>151</v>
      </c>
      <c r="V505" s="7">
        <v>9</v>
      </c>
      <c r="W505" s="7">
        <v>3</v>
      </c>
      <c r="X505" s="7">
        <v>4</v>
      </c>
      <c r="Y505" s="7">
        <v>4</v>
      </c>
      <c r="Z505" s="6"/>
      <c r="AA505" s="6" t="s">
        <v>343</v>
      </c>
      <c r="AB505" s="6"/>
      <c r="AC505" s="6"/>
      <c r="AD505" s="6" t="s">
        <v>1524</v>
      </c>
      <c r="AE505" s="6"/>
      <c r="AF505" s="6"/>
      <c r="AG505" s="6"/>
      <c r="AH505" s="8" t="s">
        <v>48</v>
      </c>
    </row>
    <row r="506" spans="1:34" customFormat="1" ht="24">
      <c r="A506" s="5" t="s">
        <v>1525</v>
      </c>
      <c r="B506" s="6" t="s">
        <v>126</v>
      </c>
      <c r="C506" s="6" t="s">
        <v>126</v>
      </c>
      <c r="D506" s="6" t="s">
        <v>44</v>
      </c>
      <c r="E506" s="6"/>
      <c r="F506" s="7"/>
      <c r="G506" s="7"/>
      <c r="H506" s="7"/>
      <c r="I506" s="7"/>
      <c r="J506" s="7"/>
      <c r="K506" s="7"/>
      <c r="L506" s="7"/>
      <c r="M506" s="7"/>
      <c r="N506" s="7"/>
      <c r="O506" s="6"/>
      <c r="P506" s="6"/>
      <c r="Q506" s="6"/>
      <c r="R506" s="6"/>
      <c r="S506" s="6" t="s">
        <v>128</v>
      </c>
      <c r="T506" s="6" t="s">
        <v>135</v>
      </c>
      <c r="U506" s="6" t="s">
        <v>151</v>
      </c>
      <c r="V506" s="7">
        <v>9</v>
      </c>
      <c r="W506" s="7">
        <v>8</v>
      </c>
      <c r="X506" s="7">
        <v>4</v>
      </c>
      <c r="Y506" s="7">
        <v>10</v>
      </c>
      <c r="Z506" s="6"/>
      <c r="AA506" s="6" t="s">
        <v>343</v>
      </c>
      <c r="AB506" s="6"/>
      <c r="AC506" s="6"/>
      <c r="AD506" s="6" t="s">
        <v>1524</v>
      </c>
      <c r="AE506" s="6"/>
      <c r="AF506" s="6"/>
      <c r="AG506" s="6"/>
      <c r="AH506" s="8" t="s">
        <v>48</v>
      </c>
    </row>
    <row r="507" spans="1:34" customFormat="1" ht="36">
      <c r="A507" s="5" t="s">
        <v>1526</v>
      </c>
      <c r="B507" s="6" t="s">
        <v>42</v>
      </c>
      <c r="C507" s="6" t="s">
        <v>43</v>
      </c>
      <c r="D507" s="6" t="s">
        <v>51</v>
      </c>
      <c r="E507" s="6" t="s">
        <v>73</v>
      </c>
      <c r="F507" s="7">
        <f>IF(E507="-",1,IF(G507&gt;0,1,0))</f>
        <v>1</v>
      </c>
      <c r="G507" s="7">
        <v>3</v>
      </c>
      <c r="H507" s="7"/>
      <c r="I507" s="7"/>
      <c r="J507" s="7"/>
      <c r="K507" s="7"/>
      <c r="L507" s="7"/>
      <c r="M507" s="7"/>
      <c r="N507" s="7"/>
      <c r="O507" s="6"/>
      <c r="P507" s="6"/>
      <c r="Q507" s="6"/>
      <c r="R507" s="6"/>
      <c r="S507" s="6"/>
      <c r="T507" s="6"/>
      <c r="U507" s="6"/>
      <c r="V507" s="7"/>
      <c r="W507" s="7"/>
      <c r="X507" s="7"/>
      <c r="Y507" s="7"/>
      <c r="Z507" s="6" t="s">
        <v>139</v>
      </c>
      <c r="AA507" s="6" t="s">
        <v>415</v>
      </c>
      <c r="AB507" s="6"/>
      <c r="AC507" s="6" t="s">
        <v>145</v>
      </c>
      <c r="AD507" s="6" t="s">
        <v>1527</v>
      </c>
      <c r="AE507" s="6"/>
      <c r="AF507" s="6"/>
      <c r="AG507" s="6"/>
      <c r="AH507" s="8" t="s">
        <v>912</v>
      </c>
    </row>
    <row r="508" spans="1:34" customFormat="1" ht="15">
      <c r="A508" s="5" t="s">
        <v>1528</v>
      </c>
      <c r="B508" s="6" t="s">
        <v>42</v>
      </c>
      <c r="C508" s="6" t="s">
        <v>77</v>
      </c>
      <c r="D508" s="6" t="s">
        <v>127</v>
      </c>
      <c r="E508" s="6" t="s">
        <v>66</v>
      </c>
      <c r="F508" s="7">
        <f>IF(E508="-",1,IF(G508&gt;0,1,0))</f>
        <v>1</v>
      </c>
      <c r="G508" s="7">
        <v>4</v>
      </c>
      <c r="H508" s="7"/>
      <c r="I508" s="7"/>
      <c r="J508" s="7"/>
      <c r="K508" s="7"/>
      <c r="L508" s="7"/>
      <c r="M508" s="7"/>
      <c r="N508" s="7"/>
      <c r="O508" s="6"/>
      <c r="P508" s="6"/>
      <c r="Q508" s="6"/>
      <c r="R508" s="6"/>
      <c r="S508" s="6"/>
      <c r="T508" s="6"/>
      <c r="U508" s="6"/>
      <c r="V508" s="7">
        <v>1</v>
      </c>
      <c r="W508" s="7">
        <v>1</v>
      </c>
      <c r="X508" s="7">
        <v>1</v>
      </c>
      <c r="Y508" s="7">
        <v>1</v>
      </c>
      <c r="Z508" s="6"/>
      <c r="AA508" s="6" t="s">
        <v>79</v>
      </c>
      <c r="AB508" s="6"/>
      <c r="AC508" s="6"/>
      <c r="AD508" s="6" t="s">
        <v>1529</v>
      </c>
      <c r="AE508" s="6"/>
      <c r="AF508" s="6"/>
      <c r="AG508" s="6"/>
      <c r="AH508" s="8" t="s">
        <v>1185</v>
      </c>
    </row>
    <row r="509" spans="1:34" customFormat="1" ht="15">
      <c r="A509" s="5" t="s">
        <v>1530</v>
      </c>
      <c r="B509" s="6" t="s">
        <v>33</v>
      </c>
      <c r="C509" s="6" t="s">
        <v>34</v>
      </c>
      <c r="D509" s="6" t="s">
        <v>51</v>
      </c>
      <c r="E509" s="6" t="s">
        <v>66</v>
      </c>
      <c r="F509" s="7">
        <f>IF(E509="-",1,IF(G509&gt;0,1,0))</f>
        <v>1</v>
      </c>
      <c r="G509" s="7">
        <v>4</v>
      </c>
      <c r="H509" s="7">
        <v>1</v>
      </c>
      <c r="I509" s="7" t="s">
        <v>36</v>
      </c>
      <c r="J509" s="7">
        <v>1</v>
      </c>
      <c r="K509" s="7"/>
      <c r="L509" s="7"/>
      <c r="M509" s="7"/>
      <c r="N509" s="7"/>
      <c r="O509" s="6"/>
      <c r="P509" s="6"/>
      <c r="Q509" s="6"/>
      <c r="R509" s="6"/>
      <c r="S509" s="6"/>
      <c r="T509" s="6"/>
      <c r="U509" s="6"/>
      <c r="V509" s="7"/>
      <c r="W509" s="7"/>
      <c r="X509" s="7"/>
      <c r="Y509" s="7"/>
      <c r="Z509" s="6"/>
      <c r="AA509" s="6"/>
      <c r="AB509" s="6"/>
      <c r="AC509" s="6"/>
      <c r="AD509" s="6" t="s">
        <v>1531</v>
      </c>
      <c r="AE509" s="6"/>
      <c r="AF509" s="6"/>
      <c r="AG509" s="6"/>
      <c r="AH509" s="8" t="s">
        <v>71</v>
      </c>
    </row>
    <row r="510" spans="1:34" customFormat="1" ht="24">
      <c r="A510" s="9" t="s">
        <v>1532</v>
      </c>
      <c r="B510" s="10" t="s">
        <v>42</v>
      </c>
      <c r="C510" s="10" t="s">
        <v>91</v>
      </c>
      <c r="D510" s="6" t="s">
        <v>51</v>
      </c>
      <c r="E510" s="10" t="s">
        <v>45</v>
      </c>
      <c r="F510" s="7">
        <f>IF(E510="-",1,IF(G510&gt;0,1,0))</f>
        <v>1</v>
      </c>
      <c r="G510" s="7">
        <v>1</v>
      </c>
      <c r="H510" s="7"/>
      <c r="I510" s="7">
        <v>10</v>
      </c>
      <c r="J510" s="7"/>
      <c r="K510" s="7"/>
      <c r="L510" s="7"/>
      <c r="M510" s="7"/>
      <c r="N510" s="7"/>
      <c r="O510" s="10"/>
      <c r="P510" s="10"/>
      <c r="Q510" s="10"/>
      <c r="R510" s="10"/>
      <c r="S510" s="10"/>
      <c r="T510" s="10"/>
      <c r="U510" s="10"/>
      <c r="V510" s="7"/>
      <c r="W510" s="7"/>
      <c r="X510" s="7"/>
      <c r="Y510" s="7"/>
      <c r="Z510" s="10" t="s">
        <v>1161</v>
      </c>
      <c r="AA510" s="10"/>
      <c r="AB510" s="10"/>
      <c r="AC510" s="12" t="s">
        <v>46</v>
      </c>
      <c r="AD510" s="10" t="s">
        <v>1533</v>
      </c>
      <c r="AE510" s="10"/>
      <c r="AF510" s="10"/>
      <c r="AG510" s="10"/>
      <c r="AH510" s="11" t="s">
        <v>56</v>
      </c>
    </row>
    <row r="511" spans="1:34" customFormat="1" ht="24">
      <c r="A511" s="5" t="s">
        <v>1534</v>
      </c>
      <c r="B511" s="6" t="s">
        <v>42</v>
      </c>
      <c r="C511" s="6" t="s">
        <v>77</v>
      </c>
      <c r="D511" s="6" t="s">
        <v>78</v>
      </c>
      <c r="E511" s="6" t="s">
        <v>45</v>
      </c>
      <c r="F511" s="7">
        <f>IF(E511="-",1,IF(G511&gt;0,1,0))</f>
        <v>1</v>
      </c>
      <c r="G511" s="7">
        <v>1</v>
      </c>
      <c r="H511" s="7"/>
      <c r="I511" s="7"/>
      <c r="J511" s="7"/>
      <c r="K511" s="7"/>
      <c r="L511" s="7"/>
      <c r="M511" s="7"/>
      <c r="N511" s="7"/>
      <c r="O511" s="6"/>
      <c r="P511" s="6"/>
      <c r="Q511" s="6"/>
      <c r="R511" s="6"/>
      <c r="S511" s="6"/>
      <c r="T511" s="6"/>
      <c r="U511" s="6"/>
      <c r="V511" s="7">
        <v>9</v>
      </c>
      <c r="W511" s="7">
        <v>7</v>
      </c>
      <c r="X511" s="7">
        <v>5</v>
      </c>
      <c r="Y511" s="7">
        <v>10</v>
      </c>
      <c r="Z511" s="6"/>
      <c r="AA511" s="6" t="s">
        <v>79</v>
      </c>
      <c r="AB511" s="6"/>
      <c r="AC511" s="6"/>
      <c r="AD511" s="6" t="s">
        <v>1535</v>
      </c>
      <c r="AE511" s="6"/>
      <c r="AF511" s="6"/>
      <c r="AG511" s="6"/>
      <c r="AH511" s="8" t="s">
        <v>108</v>
      </c>
    </row>
    <row r="512" spans="1:34" customFormat="1" ht="24">
      <c r="A512" s="5" t="s">
        <v>1536</v>
      </c>
      <c r="B512" s="6" t="s">
        <v>126</v>
      </c>
      <c r="C512" s="6" t="s">
        <v>126</v>
      </c>
      <c r="D512" s="6" t="s">
        <v>51</v>
      </c>
      <c r="E512" s="6" t="s">
        <v>73</v>
      </c>
      <c r="F512" s="7">
        <f>IF(E512="-",1,IF(G512&gt;0,1,0))</f>
        <v>1</v>
      </c>
      <c r="G512" s="7">
        <v>1</v>
      </c>
      <c r="H512" s="7"/>
      <c r="I512" s="7"/>
      <c r="J512" s="7"/>
      <c r="K512" s="7"/>
      <c r="L512" s="7"/>
      <c r="M512" s="7"/>
      <c r="N512" s="7"/>
      <c r="O512" s="6"/>
      <c r="P512" s="6"/>
      <c r="Q512" s="6"/>
      <c r="R512" s="6"/>
      <c r="S512" s="6" t="s">
        <v>128</v>
      </c>
      <c r="T512" s="6" t="s">
        <v>150</v>
      </c>
      <c r="U512" s="6" t="s">
        <v>151</v>
      </c>
      <c r="V512" s="7">
        <v>6</v>
      </c>
      <c r="W512" s="7">
        <v>3</v>
      </c>
      <c r="X512" s="7">
        <v>6</v>
      </c>
      <c r="Y512" s="7">
        <v>7</v>
      </c>
      <c r="Z512" s="6"/>
      <c r="AA512" s="6" t="s">
        <v>1537</v>
      </c>
      <c r="AB512" s="6"/>
      <c r="AC512" s="6"/>
      <c r="AD512" s="6" t="s">
        <v>1538</v>
      </c>
      <c r="AE512" s="6"/>
      <c r="AF512" s="6"/>
      <c r="AG512" s="6"/>
      <c r="AH512" s="8" t="s">
        <v>471</v>
      </c>
    </row>
    <row r="513" spans="1:34" customFormat="1" ht="36">
      <c r="A513" s="5" t="s">
        <v>1539</v>
      </c>
      <c r="B513" s="6" t="s">
        <v>126</v>
      </c>
      <c r="C513" s="6" t="s">
        <v>126</v>
      </c>
      <c r="D513" s="6" t="s">
        <v>51</v>
      </c>
      <c r="E513" s="6" t="s">
        <v>73</v>
      </c>
      <c r="F513" s="7">
        <f>IF(E513="-",1,IF(G513&gt;0,1,0))</f>
        <v>1</v>
      </c>
      <c r="G513" s="7">
        <v>1</v>
      </c>
      <c r="H513" s="7"/>
      <c r="I513" s="7"/>
      <c r="J513" s="7"/>
      <c r="K513" s="7"/>
      <c r="L513" s="7"/>
      <c r="M513" s="7"/>
      <c r="N513" s="7"/>
      <c r="O513" s="6"/>
      <c r="P513" s="6"/>
      <c r="Q513" s="6"/>
      <c r="R513" s="6"/>
      <c r="S513" s="6" t="s">
        <v>128</v>
      </c>
      <c r="T513" s="6" t="s">
        <v>129</v>
      </c>
      <c r="U513" s="6" t="s">
        <v>151</v>
      </c>
      <c r="V513" s="7">
        <v>6</v>
      </c>
      <c r="W513" s="7">
        <v>2</v>
      </c>
      <c r="X513" s="7">
        <v>7</v>
      </c>
      <c r="Y513" s="7">
        <v>2</v>
      </c>
      <c r="Z513" s="6"/>
      <c r="AA513" s="6" t="s">
        <v>1540</v>
      </c>
      <c r="AB513" s="6"/>
      <c r="AC513" s="6"/>
      <c r="AD513" s="6" t="s">
        <v>1541</v>
      </c>
      <c r="AE513" s="6"/>
      <c r="AF513" s="6"/>
      <c r="AG513" s="6"/>
      <c r="AH513" s="8" t="s">
        <v>239</v>
      </c>
    </row>
    <row r="514" spans="1:34" customFormat="1" ht="36">
      <c r="A514" s="5" t="s">
        <v>1542</v>
      </c>
      <c r="B514" s="6" t="s">
        <v>126</v>
      </c>
      <c r="C514" s="6" t="s">
        <v>126</v>
      </c>
      <c r="D514" s="6" t="s">
        <v>51</v>
      </c>
      <c r="E514" s="6"/>
      <c r="F514" s="7"/>
      <c r="G514" s="7"/>
      <c r="H514" s="7"/>
      <c r="I514" s="7"/>
      <c r="J514" s="7"/>
      <c r="K514" s="7"/>
      <c r="L514" s="7"/>
      <c r="M514" s="7"/>
      <c r="N514" s="7"/>
      <c r="O514" s="6"/>
      <c r="P514" s="6"/>
      <c r="Q514" s="6"/>
      <c r="R514" s="6"/>
      <c r="S514" s="6" t="s">
        <v>128</v>
      </c>
      <c r="T514" s="6" t="s">
        <v>135</v>
      </c>
      <c r="U514" s="6" t="s">
        <v>151</v>
      </c>
      <c r="V514" s="7">
        <v>6</v>
      </c>
      <c r="W514" s="7">
        <v>5</v>
      </c>
      <c r="X514" s="7">
        <v>7</v>
      </c>
      <c r="Y514" s="7">
        <v>6</v>
      </c>
      <c r="Z514" s="6"/>
      <c r="AA514" s="6" t="s">
        <v>1540</v>
      </c>
      <c r="AB514" s="6"/>
      <c r="AC514" s="6"/>
      <c r="AD514" s="6" t="s">
        <v>1541</v>
      </c>
      <c r="AE514" s="6"/>
      <c r="AF514" s="6"/>
      <c r="AG514" s="6"/>
      <c r="AH514" s="8" t="s">
        <v>239</v>
      </c>
    </row>
    <row r="515" spans="1:34" customFormat="1" ht="36">
      <c r="A515" s="5" t="s">
        <v>1543</v>
      </c>
      <c r="B515" s="6" t="s">
        <v>42</v>
      </c>
      <c r="C515" s="6" t="s">
        <v>43</v>
      </c>
      <c r="D515" s="6" t="s">
        <v>51</v>
      </c>
      <c r="E515" s="6" t="s">
        <v>73</v>
      </c>
      <c r="F515" s="7">
        <f>IF(E515="-",1,IF(G515&gt;0,1,0))</f>
        <v>1</v>
      </c>
      <c r="G515" s="7">
        <v>3</v>
      </c>
      <c r="H515" s="7"/>
      <c r="I515" s="7"/>
      <c r="J515" s="7"/>
      <c r="K515" s="7"/>
      <c r="L515" s="7"/>
      <c r="M515" s="7"/>
      <c r="N515" s="7"/>
      <c r="O515" s="6"/>
      <c r="P515" s="6"/>
      <c r="Q515" s="6"/>
      <c r="R515" s="6"/>
      <c r="S515" s="6"/>
      <c r="T515" s="6"/>
      <c r="U515" s="6"/>
      <c r="V515" s="7"/>
      <c r="W515" s="7"/>
      <c r="X515" s="7"/>
      <c r="Y515" s="7"/>
      <c r="Z515" s="6" t="s">
        <v>411</v>
      </c>
      <c r="AA515" s="6" t="s">
        <v>415</v>
      </c>
      <c r="AB515" s="6"/>
      <c r="AC515" s="6" t="s">
        <v>145</v>
      </c>
      <c r="AD515" s="6" t="s">
        <v>1544</v>
      </c>
      <c r="AE515" s="6"/>
      <c r="AF515" s="6"/>
      <c r="AG515" s="6"/>
      <c r="AH515" s="8" t="s">
        <v>120</v>
      </c>
    </row>
    <row r="516" spans="1:34" customFormat="1" ht="36">
      <c r="A516" s="5" t="s">
        <v>1545</v>
      </c>
      <c r="B516" s="6" t="s">
        <v>42</v>
      </c>
      <c r="C516" s="6" t="s">
        <v>50</v>
      </c>
      <c r="D516" s="6" t="s">
        <v>44</v>
      </c>
      <c r="E516" s="6" t="s">
        <v>73</v>
      </c>
      <c r="F516" s="7">
        <f>IF(E516="-",1,IF(G516&gt;0,1,0))</f>
        <v>0</v>
      </c>
      <c r="G516" s="7">
        <v>0</v>
      </c>
      <c r="H516" s="7"/>
      <c r="I516" s="7"/>
      <c r="J516" s="7"/>
      <c r="K516" s="7"/>
      <c r="L516" s="7"/>
      <c r="M516" s="7"/>
      <c r="N516" s="7"/>
      <c r="O516" s="6"/>
      <c r="P516" s="6"/>
      <c r="Q516" s="6"/>
      <c r="R516" s="6"/>
      <c r="S516" s="6"/>
      <c r="T516" s="6"/>
      <c r="U516" s="6"/>
      <c r="V516" s="7">
        <v>7</v>
      </c>
      <c r="W516" s="7">
        <v>7</v>
      </c>
      <c r="X516" s="7">
        <v>6</v>
      </c>
      <c r="Y516" s="7">
        <v>5</v>
      </c>
      <c r="Z516" s="6" t="s">
        <v>411</v>
      </c>
      <c r="AA516" s="6" t="s">
        <v>1156</v>
      </c>
      <c r="AB516" s="6"/>
      <c r="AC516" s="6"/>
      <c r="AD516" s="6" t="s">
        <v>1546</v>
      </c>
      <c r="AE516" s="6"/>
      <c r="AF516" s="6"/>
      <c r="AG516" s="6"/>
      <c r="AH516" s="8" t="s">
        <v>409</v>
      </c>
    </row>
    <row r="517" spans="1:34" customFormat="1" ht="15">
      <c r="A517" s="5" t="s">
        <v>1547</v>
      </c>
      <c r="B517" s="6" t="s">
        <v>126</v>
      </c>
      <c r="C517" s="6" t="s">
        <v>126</v>
      </c>
      <c r="D517" s="6" t="s">
        <v>51</v>
      </c>
      <c r="E517" s="6" t="s">
        <v>45</v>
      </c>
      <c r="F517" s="7">
        <f>IF(E517="-",1,IF(G517&gt;0,1,0))</f>
        <v>1</v>
      </c>
      <c r="G517" s="7">
        <v>1</v>
      </c>
      <c r="H517" s="7"/>
      <c r="I517" s="7"/>
      <c r="J517" s="7"/>
      <c r="K517" s="7"/>
      <c r="L517" s="7"/>
      <c r="M517" s="7"/>
      <c r="N517" s="7"/>
      <c r="O517" s="6"/>
      <c r="P517" s="6"/>
      <c r="Q517" s="6"/>
      <c r="R517" s="6"/>
      <c r="S517" s="6" t="s">
        <v>128</v>
      </c>
      <c r="T517" s="6" t="s">
        <v>129</v>
      </c>
      <c r="U517" s="6" t="s">
        <v>151</v>
      </c>
      <c r="V517" s="7">
        <v>10</v>
      </c>
      <c r="W517" s="7">
        <v>2</v>
      </c>
      <c r="X517" s="7">
        <v>10</v>
      </c>
      <c r="Y517" s="7">
        <v>3</v>
      </c>
      <c r="Z517" s="6"/>
      <c r="AA517" s="6" t="s">
        <v>181</v>
      </c>
      <c r="AB517" s="6"/>
      <c r="AC517" s="6"/>
      <c r="AD517" s="6" t="s">
        <v>1548</v>
      </c>
      <c r="AE517" s="6"/>
      <c r="AF517" s="6"/>
      <c r="AG517" s="6"/>
      <c r="AH517" s="8" t="s">
        <v>48</v>
      </c>
    </row>
    <row r="518" spans="1:34" customFormat="1" ht="15">
      <c r="A518" s="5" t="s">
        <v>1549</v>
      </c>
      <c r="B518" s="6" t="s">
        <v>126</v>
      </c>
      <c r="C518" s="6" t="s">
        <v>126</v>
      </c>
      <c r="D518" s="6" t="s">
        <v>51</v>
      </c>
      <c r="E518" s="6"/>
      <c r="F518" s="7"/>
      <c r="G518" s="7"/>
      <c r="H518" s="7"/>
      <c r="I518" s="7"/>
      <c r="J518" s="7"/>
      <c r="K518" s="7"/>
      <c r="L518" s="7"/>
      <c r="M518" s="7"/>
      <c r="N518" s="7"/>
      <c r="O518" s="6"/>
      <c r="P518" s="6"/>
      <c r="Q518" s="6"/>
      <c r="R518" s="6"/>
      <c r="S518" s="6" t="s">
        <v>128</v>
      </c>
      <c r="T518" s="6" t="s">
        <v>135</v>
      </c>
      <c r="U518" s="6" t="s">
        <v>151</v>
      </c>
      <c r="V518" s="7">
        <v>10</v>
      </c>
      <c r="W518" s="7">
        <v>7</v>
      </c>
      <c r="X518" s="7">
        <v>10</v>
      </c>
      <c r="Y518" s="7">
        <v>7</v>
      </c>
      <c r="Z518" s="6"/>
      <c r="AA518" s="6" t="s">
        <v>181</v>
      </c>
      <c r="AB518" s="6"/>
      <c r="AC518" s="6"/>
      <c r="AD518" s="6" t="s">
        <v>1548</v>
      </c>
      <c r="AE518" s="6"/>
      <c r="AF518" s="6"/>
      <c r="AG518" s="6"/>
      <c r="AH518" s="8" t="s">
        <v>48</v>
      </c>
    </row>
    <row r="519" spans="1:34" customFormat="1" ht="36">
      <c r="A519" s="5" t="s">
        <v>1550</v>
      </c>
      <c r="B519" s="6" t="s">
        <v>126</v>
      </c>
      <c r="C519" s="6" t="s">
        <v>126</v>
      </c>
      <c r="D519" s="6" t="s">
        <v>44</v>
      </c>
      <c r="E519" s="6" t="s">
        <v>73</v>
      </c>
      <c r="F519" s="7">
        <f>IF(E519="-",1,IF(G519&gt;0,1,0))</f>
        <v>0</v>
      </c>
      <c r="G519" s="7">
        <v>0</v>
      </c>
      <c r="H519" s="7"/>
      <c r="I519" s="7"/>
      <c r="J519" s="7"/>
      <c r="K519" s="7"/>
      <c r="L519" s="7"/>
      <c r="M519" s="7"/>
      <c r="N519" s="7"/>
      <c r="O519" s="6"/>
      <c r="P519" s="6"/>
      <c r="Q519" s="6"/>
      <c r="R519" s="6"/>
      <c r="S519" s="6" t="s">
        <v>128</v>
      </c>
      <c r="T519" s="6" t="s">
        <v>150</v>
      </c>
      <c r="U519" s="6" t="s">
        <v>151</v>
      </c>
      <c r="V519" s="7">
        <v>6</v>
      </c>
      <c r="W519" s="7">
        <v>7</v>
      </c>
      <c r="X519" s="7">
        <v>4</v>
      </c>
      <c r="Y519" s="7">
        <v>6</v>
      </c>
      <c r="Z519" s="6"/>
      <c r="AA519" s="6" t="s">
        <v>1551</v>
      </c>
      <c r="AB519" s="6"/>
      <c r="AC519" s="6"/>
      <c r="AD519" s="6" t="s">
        <v>1552</v>
      </c>
      <c r="AE519" s="6"/>
      <c r="AF519" s="6"/>
      <c r="AG519" s="6"/>
      <c r="AH519" s="8" t="s">
        <v>81</v>
      </c>
    </row>
    <row r="520" spans="1:34" customFormat="1" ht="24">
      <c r="A520" s="5" t="s">
        <v>1553</v>
      </c>
      <c r="B520" s="6" t="s">
        <v>126</v>
      </c>
      <c r="C520" s="6" t="s">
        <v>126</v>
      </c>
      <c r="D520" s="6" t="s">
        <v>51</v>
      </c>
      <c r="E520" s="6" t="s">
        <v>73</v>
      </c>
      <c r="F520" s="7">
        <f>IF(E520="-",1,IF(G520&gt;0,1,0))</f>
        <v>1</v>
      </c>
      <c r="G520" s="7">
        <v>1</v>
      </c>
      <c r="H520" s="7"/>
      <c r="I520" s="7"/>
      <c r="J520" s="7"/>
      <c r="K520" s="7"/>
      <c r="L520" s="7"/>
      <c r="M520" s="7"/>
      <c r="N520" s="7"/>
      <c r="O520" s="6"/>
      <c r="P520" s="6"/>
      <c r="Q520" s="6"/>
      <c r="R520" s="6"/>
      <c r="S520" s="6" t="s">
        <v>128</v>
      </c>
      <c r="T520" s="6" t="s">
        <v>175</v>
      </c>
      <c r="U520" s="6" t="s">
        <v>130</v>
      </c>
      <c r="V520" s="7">
        <v>4</v>
      </c>
      <c r="W520" s="7">
        <v>1</v>
      </c>
      <c r="X520" s="7">
        <v>5</v>
      </c>
      <c r="Y520" s="7">
        <v>1</v>
      </c>
      <c r="Z520" s="6"/>
      <c r="AA520" s="6" t="s">
        <v>1554</v>
      </c>
      <c r="AB520" s="6"/>
      <c r="AC520" s="6"/>
      <c r="AD520" s="6" t="s">
        <v>1555</v>
      </c>
      <c r="AE520" s="6"/>
      <c r="AF520" s="6"/>
      <c r="AG520" s="6"/>
      <c r="AH520" s="8" t="s">
        <v>656</v>
      </c>
    </row>
    <row r="521" spans="1:34" customFormat="1" ht="24">
      <c r="A521" s="5" t="s">
        <v>1556</v>
      </c>
      <c r="B521" s="6" t="s">
        <v>126</v>
      </c>
      <c r="C521" s="6" t="s">
        <v>126</v>
      </c>
      <c r="D521" s="6" t="s">
        <v>51</v>
      </c>
      <c r="E521" s="6"/>
      <c r="F521" s="7"/>
      <c r="G521" s="7"/>
      <c r="H521" s="7"/>
      <c r="I521" s="7"/>
      <c r="J521" s="7"/>
      <c r="K521" s="7"/>
      <c r="L521" s="7"/>
      <c r="M521" s="7"/>
      <c r="N521" s="7"/>
      <c r="O521" s="6"/>
      <c r="P521" s="6"/>
      <c r="Q521" s="6"/>
      <c r="R521" s="6"/>
      <c r="S521" s="6" t="s">
        <v>128</v>
      </c>
      <c r="T521" s="6" t="s">
        <v>135</v>
      </c>
      <c r="U521" s="6" t="s">
        <v>130</v>
      </c>
      <c r="V521" s="7">
        <v>4</v>
      </c>
      <c r="W521" s="7">
        <v>3</v>
      </c>
      <c r="X521" s="7">
        <v>5</v>
      </c>
      <c r="Y521" s="7">
        <v>4</v>
      </c>
      <c r="Z521" s="6"/>
      <c r="AA521" s="6" t="s">
        <v>1554</v>
      </c>
      <c r="AB521" s="6"/>
      <c r="AC521" s="6"/>
      <c r="AD521" s="6" t="s">
        <v>1555</v>
      </c>
      <c r="AE521" s="6"/>
      <c r="AF521" s="6"/>
      <c r="AG521" s="6"/>
      <c r="AH521" s="8" t="s">
        <v>656</v>
      </c>
    </row>
    <row r="522" spans="1:34" customFormat="1" ht="24">
      <c r="A522" s="5" t="s">
        <v>1557</v>
      </c>
      <c r="B522" s="6" t="s">
        <v>42</v>
      </c>
      <c r="C522" s="6" t="s">
        <v>381</v>
      </c>
      <c r="D522" s="6" t="s">
        <v>127</v>
      </c>
      <c r="E522" s="6" t="s">
        <v>73</v>
      </c>
      <c r="F522" s="7">
        <f>IF(E522="-",1,IF(G522&gt;0,1,0))</f>
        <v>1</v>
      </c>
      <c r="G522" s="7">
        <v>1</v>
      </c>
      <c r="H522" s="7"/>
      <c r="I522" s="7"/>
      <c r="J522" s="7"/>
      <c r="K522" s="7"/>
      <c r="L522" s="7"/>
      <c r="M522" s="7"/>
      <c r="N522" s="7">
        <v>6</v>
      </c>
      <c r="O522" s="6" t="s">
        <v>388</v>
      </c>
      <c r="P522" s="6">
        <v>15</v>
      </c>
      <c r="Q522" s="6" t="s">
        <v>1558</v>
      </c>
      <c r="R522" s="6" t="s">
        <v>960</v>
      </c>
      <c r="S522" s="6"/>
      <c r="T522" s="6"/>
      <c r="U522" s="6"/>
      <c r="V522" s="7"/>
      <c r="W522" s="7"/>
      <c r="X522" s="7"/>
      <c r="Y522" s="7"/>
      <c r="Z522" s="6"/>
      <c r="AA522" s="6" t="s">
        <v>122</v>
      </c>
      <c r="AB522" s="6"/>
      <c r="AC522" s="6"/>
      <c r="AD522" s="6" t="s">
        <v>1559</v>
      </c>
      <c r="AE522" s="6" t="s">
        <v>1560</v>
      </c>
      <c r="AF522" s="6"/>
      <c r="AG522" s="6"/>
      <c r="AH522" s="8" t="s">
        <v>471</v>
      </c>
    </row>
    <row r="523" spans="1:34" customFormat="1" ht="60">
      <c r="A523" s="5" t="s">
        <v>1561</v>
      </c>
      <c r="B523" s="6" t="s">
        <v>42</v>
      </c>
      <c r="C523" s="6" t="s">
        <v>393</v>
      </c>
      <c r="D523" s="6" t="s">
        <v>78</v>
      </c>
      <c r="E523" s="6" t="s">
        <v>73</v>
      </c>
      <c r="F523" s="7">
        <f>IF(E523="-",1,IF(G523&gt;0,1,0))</f>
        <v>1</v>
      </c>
      <c r="G523" s="7">
        <v>4</v>
      </c>
      <c r="H523" s="7"/>
      <c r="I523" s="7"/>
      <c r="J523" s="7"/>
      <c r="K523" s="7"/>
      <c r="L523" s="7"/>
      <c r="M523" s="7"/>
      <c r="N523" s="7"/>
      <c r="O523" s="6"/>
      <c r="P523" s="6"/>
      <c r="Q523" s="6"/>
      <c r="R523" s="6"/>
      <c r="S523" s="6"/>
      <c r="T523" s="6"/>
      <c r="U523" s="6"/>
      <c r="V523" s="7"/>
      <c r="W523" s="7"/>
      <c r="X523" s="7"/>
      <c r="Y523" s="7"/>
      <c r="Z523" s="6" t="s">
        <v>126</v>
      </c>
      <c r="AA523" s="6"/>
      <c r="AB523" s="6"/>
      <c r="AC523" s="14" t="s">
        <v>102</v>
      </c>
      <c r="AD523" s="6" t="s">
        <v>1562</v>
      </c>
      <c r="AE523" s="6"/>
      <c r="AF523" s="6"/>
      <c r="AG523" s="6"/>
      <c r="AH523" s="8" t="s">
        <v>333</v>
      </c>
    </row>
    <row r="524" spans="1:34" customFormat="1" ht="24">
      <c r="A524" s="5" t="s">
        <v>1563</v>
      </c>
      <c r="B524" s="6" t="s">
        <v>42</v>
      </c>
      <c r="C524" s="6" t="s">
        <v>96</v>
      </c>
      <c r="D524" s="6" t="s">
        <v>160</v>
      </c>
      <c r="E524" s="6" t="s">
        <v>66</v>
      </c>
      <c r="F524" s="7">
        <f>IF(E524="-",1,IF(G524&gt;0,1,0))</f>
        <v>1</v>
      </c>
      <c r="G524" s="7">
        <v>4</v>
      </c>
      <c r="H524" s="7"/>
      <c r="I524" s="7"/>
      <c r="J524" s="7"/>
      <c r="K524" s="7"/>
      <c r="L524" s="7"/>
      <c r="M524" s="7"/>
      <c r="N524" s="7"/>
      <c r="O524" s="6"/>
      <c r="P524" s="6"/>
      <c r="Q524" s="6"/>
      <c r="R524" s="6"/>
      <c r="S524" s="6"/>
      <c r="T524" s="6"/>
      <c r="U524" s="6"/>
      <c r="V524" s="7">
        <v>4</v>
      </c>
      <c r="W524" s="7">
        <v>2</v>
      </c>
      <c r="X524" s="7">
        <v>3</v>
      </c>
      <c r="Y524" s="7">
        <v>4</v>
      </c>
      <c r="Z524" s="6"/>
      <c r="AA524" s="6" t="s">
        <v>206</v>
      </c>
      <c r="AB524" s="6"/>
      <c r="AC524" s="6"/>
      <c r="AD524" s="6" t="s">
        <v>1564</v>
      </c>
      <c r="AE524" s="6"/>
      <c r="AF524" s="6"/>
      <c r="AG524" s="6"/>
      <c r="AH524" s="8" t="s">
        <v>75</v>
      </c>
    </row>
    <row r="525" spans="1:34" customFormat="1" ht="36">
      <c r="A525" s="9" t="s">
        <v>1565</v>
      </c>
      <c r="B525" s="10" t="s">
        <v>42</v>
      </c>
      <c r="C525" s="10" t="s">
        <v>91</v>
      </c>
      <c r="D525" s="10" t="s">
        <v>127</v>
      </c>
      <c r="E525" s="10" t="s">
        <v>73</v>
      </c>
      <c r="F525" s="7">
        <f>IF(E525="-",1,IF(G525&gt;0,1,0))</f>
        <v>1</v>
      </c>
      <c r="G525" s="7">
        <v>1</v>
      </c>
      <c r="H525" s="7"/>
      <c r="I525" s="7">
        <v>5</v>
      </c>
      <c r="J525" s="7"/>
      <c r="K525" s="7"/>
      <c r="L525" s="7"/>
      <c r="M525" s="7"/>
      <c r="N525" s="7"/>
      <c r="O525" s="10"/>
      <c r="P525" s="10"/>
      <c r="Q525" s="10"/>
      <c r="R525" s="10"/>
      <c r="S525" s="10"/>
      <c r="T525" s="10"/>
      <c r="U525" s="10"/>
      <c r="V525" s="7"/>
      <c r="W525" s="7"/>
      <c r="X525" s="7"/>
      <c r="Y525" s="7"/>
      <c r="Z525" s="10" t="s">
        <v>414</v>
      </c>
      <c r="AA525" s="10"/>
      <c r="AB525" s="10"/>
      <c r="AC525" s="12" t="s">
        <v>87</v>
      </c>
      <c r="AD525" s="10" t="s">
        <v>1566</v>
      </c>
      <c r="AE525" s="10"/>
      <c r="AF525" s="10"/>
      <c r="AG525" s="10"/>
      <c r="AH525" s="11" t="s">
        <v>433</v>
      </c>
    </row>
    <row r="526" spans="1:34" customFormat="1" ht="24">
      <c r="A526" s="5" t="s">
        <v>1567</v>
      </c>
      <c r="B526" s="6" t="s">
        <v>126</v>
      </c>
      <c r="C526" s="6" t="s">
        <v>126</v>
      </c>
      <c r="D526" s="6" t="s">
        <v>51</v>
      </c>
      <c r="E526" s="6" t="s">
        <v>45</v>
      </c>
      <c r="F526" s="7">
        <f>IF(E526="-",1,IF(G526&gt;0,1,0))</f>
        <v>1</v>
      </c>
      <c r="G526" s="7">
        <v>1</v>
      </c>
      <c r="H526" s="7"/>
      <c r="I526" s="7"/>
      <c r="J526" s="7"/>
      <c r="K526" s="7"/>
      <c r="L526" s="7"/>
      <c r="M526" s="7"/>
      <c r="N526" s="7"/>
      <c r="O526" s="6"/>
      <c r="P526" s="6"/>
      <c r="Q526" s="6"/>
      <c r="R526" s="6"/>
      <c r="S526" s="6" t="s">
        <v>128</v>
      </c>
      <c r="T526" s="6" t="s">
        <v>175</v>
      </c>
      <c r="U526" s="6" t="s">
        <v>151</v>
      </c>
      <c r="V526" s="7">
        <v>9</v>
      </c>
      <c r="W526" s="7">
        <v>3</v>
      </c>
      <c r="X526" s="7">
        <v>10</v>
      </c>
      <c r="Y526" s="7">
        <v>5</v>
      </c>
      <c r="Z526" s="6"/>
      <c r="AA526" s="6" t="s">
        <v>1568</v>
      </c>
      <c r="AB526" s="6"/>
      <c r="AC526" s="6"/>
      <c r="AD526" s="6" t="s">
        <v>1569</v>
      </c>
      <c r="AE526" s="6"/>
      <c r="AF526" s="6"/>
      <c r="AG526" s="6"/>
      <c r="AH526" s="8" t="s">
        <v>100</v>
      </c>
    </row>
    <row r="527" spans="1:34" customFormat="1" ht="24">
      <c r="A527" s="5" t="s">
        <v>1570</v>
      </c>
      <c r="B527" s="6" t="s">
        <v>126</v>
      </c>
      <c r="C527" s="6" t="s">
        <v>126</v>
      </c>
      <c r="D527" s="6" t="s">
        <v>51</v>
      </c>
      <c r="E527" s="6"/>
      <c r="F527" s="7"/>
      <c r="G527" s="7"/>
      <c r="H527" s="7"/>
      <c r="I527" s="7"/>
      <c r="J527" s="7"/>
      <c r="K527" s="7"/>
      <c r="L527" s="7"/>
      <c r="M527" s="7"/>
      <c r="N527" s="7"/>
      <c r="O527" s="6"/>
      <c r="P527" s="6"/>
      <c r="Q527" s="6"/>
      <c r="R527" s="6"/>
      <c r="S527" s="6" t="s">
        <v>128</v>
      </c>
      <c r="T527" s="6" t="s">
        <v>135</v>
      </c>
      <c r="U527" s="6" t="s">
        <v>151</v>
      </c>
      <c r="V527" s="7">
        <v>9</v>
      </c>
      <c r="W527" s="7">
        <v>8</v>
      </c>
      <c r="X527" s="7">
        <v>10</v>
      </c>
      <c r="Y527" s="7">
        <v>9</v>
      </c>
      <c r="Z527" s="6"/>
      <c r="AA527" s="6" t="s">
        <v>1568</v>
      </c>
      <c r="AB527" s="6"/>
      <c r="AC527" s="6"/>
      <c r="AD527" s="6" t="s">
        <v>1569</v>
      </c>
      <c r="AE527" s="6"/>
      <c r="AF527" s="6"/>
      <c r="AG527" s="6"/>
      <c r="AH527" s="8" t="s">
        <v>100</v>
      </c>
    </row>
    <row r="528" spans="1:34" customFormat="1" ht="60">
      <c r="A528" s="5" t="s">
        <v>1571</v>
      </c>
      <c r="B528" s="6" t="s">
        <v>42</v>
      </c>
      <c r="C528" s="6" t="s">
        <v>65</v>
      </c>
      <c r="D528" s="6" t="s">
        <v>44</v>
      </c>
      <c r="E528" s="6" t="s">
        <v>45</v>
      </c>
      <c r="F528" s="7">
        <f>IF(E528="-",1,IF(G528&gt;0,1,0))</f>
        <v>0</v>
      </c>
      <c r="G528" s="7">
        <v>0</v>
      </c>
      <c r="H528" s="7"/>
      <c r="I528" s="7">
        <v>6</v>
      </c>
      <c r="J528" s="7"/>
      <c r="K528" s="7"/>
      <c r="L528" s="7"/>
      <c r="M528" s="7"/>
      <c r="N528" s="7"/>
      <c r="O528" s="6"/>
      <c r="P528" s="6"/>
      <c r="Q528" s="6"/>
      <c r="R528" s="6"/>
      <c r="S528" s="6"/>
      <c r="T528" s="6"/>
      <c r="U528" s="6"/>
      <c r="V528" s="7"/>
      <c r="W528" s="7"/>
      <c r="X528" s="7"/>
      <c r="Y528" s="7"/>
      <c r="Z528" s="6" t="s">
        <v>616</v>
      </c>
      <c r="AA528" s="6" t="s">
        <v>348</v>
      </c>
      <c r="AB528" s="6"/>
      <c r="AC528" s="6"/>
      <c r="AD528" s="6" t="s">
        <v>1572</v>
      </c>
      <c r="AE528" s="6"/>
      <c r="AF528" s="6" t="s">
        <v>1573</v>
      </c>
      <c r="AG528" s="6"/>
      <c r="AH528" s="8" t="s">
        <v>537</v>
      </c>
    </row>
    <row r="529" spans="1:34" customFormat="1" ht="24">
      <c r="A529" s="5" t="s">
        <v>1574</v>
      </c>
      <c r="B529" s="6" t="s">
        <v>42</v>
      </c>
      <c r="C529" s="6" t="s">
        <v>137</v>
      </c>
      <c r="D529" s="6" t="s">
        <v>51</v>
      </c>
      <c r="E529" s="6" t="s">
        <v>138</v>
      </c>
      <c r="F529" s="7">
        <f>IF(E529="-",1,IF(G529&gt;0,1,0))</f>
        <v>1</v>
      </c>
      <c r="G529" s="7">
        <v>1</v>
      </c>
      <c r="H529" s="7"/>
      <c r="I529" s="7"/>
      <c r="J529" s="7"/>
      <c r="K529" s="7"/>
      <c r="L529" s="7"/>
      <c r="M529" s="7"/>
      <c r="N529" s="7"/>
      <c r="O529" s="6"/>
      <c r="P529" s="6"/>
      <c r="Q529" s="6"/>
      <c r="R529" s="6"/>
      <c r="S529" s="6"/>
      <c r="T529" s="6"/>
      <c r="U529" s="6"/>
      <c r="V529" s="7"/>
      <c r="W529" s="7"/>
      <c r="X529" s="7"/>
      <c r="Y529" s="7"/>
      <c r="Z529" s="6" t="s">
        <v>616</v>
      </c>
      <c r="AA529" s="6" t="s">
        <v>122</v>
      </c>
      <c r="AB529" s="6"/>
      <c r="AC529" s="6"/>
      <c r="AD529" s="6" t="s">
        <v>1575</v>
      </c>
      <c r="AE529" s="6" t="s">
        <v>1576</v>
      </c>
      <c r="AF529" s="6"/>
      <c r="AG529" s="6"/>
      <c r="AH529" s="8" t="s">
        <v>251</v>
      </c>
    </row>
    <row r="530" spans="1:34" customFormat="1" ht="24">
      <c r="A530" s="5" t="s">
        <v>1577</v>
      </c>
      <c r="B530" s="6" t="s">
        <v>126</v>
      </c>
      <c r="C530" s="6" t="s">
        <v>126</v>
      </c>
      <c r="D530" s="6" t="s">
        <v>209</v>
      </c>
      <c r="E530" s="6" t="s">
        <v>36</v>
      </c>
      <c r="F530" s="7">
        <f>IF(E530="-",1,IF(G530&gt;0,1,0))</f>
        <v>1</v>
      </c>
      <c r="G530" s="7">
        <v>0</v>
      </c>
      <c r="H530" s="7"/>
      <c r="I530" s="7"/>
      <c r="J530" s="7"/>
      <c r="K530" s="7"/>
      <c r="L530" s="7"/>
      <c r="M530" s="7"/>
      <c r="N530" s="7"/>
      <c r="O530" s="6"/>
      <c r="P530" s="6"/>
      <c r="Q530" s="6"/>
      <c r="R530" s="6"/>
      <c r="S530" s="6" t="s">
        <v>128</v>
      </c>
      <c r="T530" s="6" t="s">
        <v>175</v>
      </c>
      <c r="U530" s="6" t="s">
        <v>151</v>
      </c>
      <c r="V530" s="7">
        <v>4</v>
      </c>
      <c r="W530" s="7">
        <v>1</v>
      </c>
      <c r="X530" s="7">
        <v>3</v>
      </c>
      <c r="Y530" s="7">
        <v>2</v>
      </c>
      <c r="Z530" s="6"/>
      <c r="AA530" s="6" t="s">
        <v>1578</v>
      </c>
      <c r="AB530" s="6"/>
      <c r="AC530" s="6"/>
      <c r="AD530" s="6" t="s">
        <v>1579</v>
      </c>
      <c r="AE530" s="6" t="s">
        <v>1580</v>
      </c>
      <c r="AF530" s="6"/>
      <c r="AG530" s="6"/>
      <c r="AH530" s="8" t="s">
        <v>1193</v>
      </c>
    </row>
    <row r="531" spans="1:34" customFormat="1" ht="24">
      <c r="A531" s="5" t="s">
        <v>1581</v>
      </c>
      <c r="B531" s="6" t="s">
        <v>126</v>
      </c>
      <c r="C531" s="6" t="s">
        <v>126</v>
      </c>
      <c r="D531" s="6" t="s">
        <v>209</v>
      </c>
      <c r="E531" s="6"/>
      <c r="F531" s="7"/>
      <c r="G531" s="7"/>
      <c r="H531" s="7"/>
      <c r="I531" s="7"/>
      <c r="J531" s="7"/>
      <c r="K531" s="7"/>
      <c r="L531" s="7"/>
      <c r="M531" s="7"/>
      <c r="N531" s="7"/>
      <c r="O531" s="6"/>
      <c r="P531" s="6"/>
      <c r="Q531" s="6"/>
      <c r="R531" s="6"/>
      <c r="S531" s="6" t="s">
        <v>128</v>
      </c>
      <c r="T531" s="6" t="s">
        <v>135</v>
      </c>
      <c r="U531" s="6" t="s">
        <v>151</v>
      </c>
      <c r="V531" s="7">
        <v>4</v>
      </c>
      <c r="W531" s="7">
        <v>4</v>
      </c>
      <c r="X531" s="7">
        <v>3</v>
      </c>
      <c r="Y531" s="7">
        <v>4</v>
      </c>
      <c r="Z531" s="6"/>
      <c r="AA531" s="6" t="s">
        <v>1578</v>
      </c>
      <c r="AB531" s="6"/>
      <c r="AC531" s="6"/>
      <c r="AD531" s="6" t="s">
        <v>1579</v>
      </c>
      <c r="AE531" s="6" t="s">
        <v>1580</v>
      </c>
      <c r="AF531" s="6"/>
      <c r="AG531" s="6"/>
      <c r="AH531" s="8" t="s">
        <v>1193</v>
      </c>
    </row>
    <row r="532" spans="1:34" customFormat="1" ht="36">
      <c r="A532" s="5" t="s">
        <v>1582</v>
      </c>
      <c r="B532" s="6" t="s">
        <v>126</v>
      </c>
      <c r="C532" s="6" t="s">
        <v>126</v>
      </c>
      <c r="D532" s="6" t="s">
        <v>209</v>
      </c>
      <c r="E532" s="6" t="s">
        <v>36</v>
      </c>
      <c r="F532" s="7">
        <f>IF(E532="-",1,IF(G532&gt;0,1,0))</f>
        <v>1</v>
      </c>
      <c r="G532" s="7">
        <v>0</v>
      </c>
      <c r="H532" s="7"/>
      <c r="I532" s="7"/>
      <c r="J532" s="7"/>
      <c r="K532" s="7"/>
      <c r="L532" s="7"/>
      <c r="M532" s="7"/>
      <c r="N532" s="7"/>
      <c r="O532" s="6"/>
      <c r="P532" s="6"/>
      <c r="Q532" s="6"/>
      <c r="R532" s="6"/>
      <c r="S532" s="6" t="s">
        <v>128</v>
      </c>
      <c r="T532" s="6" t="s">
        <v>175</v>
      </c>
      <c r="U532" s="6" t="s">
        <v>130</v>
      </c>
      <c r="V532" s="7">
        <v>1</v>
      </c>
      <c r="W532" s="7">
        <v>1</v>
      </c>
      <c r="X532" s="7">
        <v>1</v>
      </c>
      <c r="Y532" s="7">
        <v>1</v>
      </c>
      <c r="Z532" s="6"/>
      <c r="AA532" s="6" t="s">
        <v>1583</v>
      </c>
      <c r="AB532" s="6"/>
      <c r="AC532" s="6"/>
      <c r="AD532" s="6" t="s">
        <v>1584</v>
      </c>
      <c r="AE532" s="6"/>
      <c r="AF532" s="6"/>
      <c r="AG532" s="6"/>
      <c r="AH532" s="8" t="s">
        <v>1585</v>
      </c>
    </row>
    <row r="533" spans="1:34" customFormat="1" ht="36">
      <c r="A533" s="5" t="s">
        <v>1586</v>
      </c>
      <c r="B533" s="6" t="s">
        <v>126</v>
      </c>
      <c r="C533" s="6" t="s">
        <v>126</v>
      </c>
      <c r="D533" s="6" t="s">
        <v>209</v>
      </c>
      <c r="E533" s="6"/>
      <c r="F533" s="7"/>
      <c r="G533" s="7"/>
      <c r="H533" s="7"/>
      <c r="I533" s="7"/>
      <c r="J533" s="7"/>
      <c r="K533" s="7"/>
      <c r="L533" s="7"/>
      <c r="M533" s="7"/>
      <c r="N533" s="7"/>
      <c r="O533" s="6"/>
      <c r="P533" s="6"/>
      <c r="Q533" s="6"/>
      <c r="R533" s="6"/>
      <c r="S533" s="6" t="s">
        <v>128</v>
      </c>
      <c r="T533" s="6" t="s">
        <v>135</v>
      </c>
      <c r="U533" s="6" t="s">
        <v>130</v>
      </c>
      <c r="V533" s="7">
        <v>1</v>
      </c>
      <c r="W533" s="7">
        <v>2</v>
      </c>
      <c r="X533" s="7">
        <v>1</v>
      </c>
      <c r="Y533" s="7">
        <v>3</v>
      </c>
      <c r="Z533" s="6"/>
      <c r="AA533" s="6" t="s">
        <v>1583</v>
      </c>
      <c r="AB533" s="6"/>
      <c r="AC533" s="6"/>
      <c r="AD533" s="6" t="s">
        <v>1584</v>
      </c>
      <c r="AE533" s="6"/>
      <c r="AF533" s="6"/>
      <c r="AG533" s="6"/>
      <c r="AH533" s="8" t="s">
        <v>1585</v>
      </c>
    </row>
    <row r="534" spans="1:34" customFormat="1" ht="48">
      <c r="A534" s="5" t="s">
        <v>1587</v>
      </c>
      <c r="B534" s="6" t="s">
        <v>42</v>
      </c>
      <c r="C534" s="6" t="s">
        <v>43</v>
      </c>
      <c r="D534" s="6" t="s">
        <v>51</v>
      </c>
      <c r="E534" s="6" t="s">
        <v>66</v>
      </c>
      <c r="F534" s="7">
        <f>IF(E534="-",1,IF(G534&gt;0,1,0))</f>
        <v>1</v>
      </c>
      <c r="G534" s="7">
        <v>4</v>
      </c>
      <c r="H534" s="7"/>
      <c r="I534" s="7"/>
      <c r="J534" s="7"/>
      <c r="K534" s="7"/>
      <c r="L534" s="7"/>
      <c r="M534" s="7"/>
      <c r="N534" s="7"/>
      <c r="O534" s="6"/>
      <c r="P534" s="6"/>
      <c r="Q534" s="6"/>
      <c r="R534" s="6"/>
      <c r="S534" s="6"/>
      <c r="T534" s="6"/>
      <c r="U534" s="6"/>
      <c r="V534" s="7"/>
      <c r="W534" s="7"/>
      <c r="X534" s="7"/>
      <c r="Y534" s="7"/>
      <c r="Z534" s="6"/>
      <c r="AA534" s="6" t="s">
        <v>884</v>
      </c>
      <c r="AB534" s="6"/>
      <c r="AC534" s="6" t="s">
        <v>145</v>
      </c>
      <c r="AD534" s="6" t="s">
        <v>1588</v>
      </c>
      <c r="AE534" s="6"/>
      <c r="AF534" s="6"/>
      <c r="AG534" s="6"/>
      <c r="AH534" s="8" t="s">
        <v>100</v>
      </c>
    </row>
    <row r="535" spans="1:34" customFormat="1" ht="24">
      <c r="A535" s="5" t="s">
        <v>1589</v>
      </c>
      <c r="B535" s="6" t="s">
        <v>33</v>
      </c>
      <c r="C535" s="6" t="s">
        <v>34</v>
      </c>
      <c r="D535" s="6" t="s">
        <v>78</v>
      </c>
      <c r="E535" s="6" t="s">
        <v>66</v>
      </c>
      <c r="F535" s="7">
        <f>IF(E535="-",1,IF(G535&gt;0,1,0))</f>
        <v>1</v>
      </c>
      <c r="G535" s="7">
        <v>4</v>
      </c>
      <c r="H535" s="7">
        <v>3</v>
      </c>
      <c r="I535" s="7" t="s">
        <v>36</v>
      </c>
      <c r="J535" s="7">
        <v>1</v>
      </c>
      <c r="K535" s="7"/>
      <c r="L535" s="7"/>
      <c r="M535" s="7"/>
      <c r="N535" s="7"/>
      <c r="O535" s="6"/>
      <c r="P535" s="6"/>
      <c r="Q535" s="6"/>
      <c r="R535" s="6"/>
      <c r="S535" s="6"/>
      <c r="T535" s="6"/>
      <c r="U535" s="6"/>
      <c r="V535" s="7"/>
      <c r="W535" s="7"/>
      <c r="X535" s="7"/>
      <c r="Y535" s="7"/>
      <c r="Z535" s="6"/>
      <c r="AA535" s="6"/>
      <c r="AB535" s="6"/>
      <c r="AC535" s="6"/>
      <c r="AD535" s="6" t="s">
        <v>1590</v>
      </c>
      <c r="AE535" s="6"/>
      <c r="AF535" s="6"/>
      <c r="AG535" s="6"/>
      <c r="AH535" s="8" t="s">
        <v>48</v>
      </c>
    </row>
    <row r="536" spans="1:34" customFormat="1" ht="24">
      <c r="A536" s="5" t="s">
        <v>1591</v>
      </c>
      <c r="B536" s="6" t="s">
        <v>42</v>
      </c>
      <c r="C536" s="6" t="s">
        <v>77</v>
      </c>
      <c r="D536" s="6" t="s">
        <v>127</v>
      </c>
      <c r="E536" s="6" t="s">
        <v>66</v>
      </c>
      <c r="F536" s="7">
        <f>IF(E536="-",1,IF(G536&gt;0,1,0))</f>
        <v>1</v>
      </c>
      <c r="G536" s="7">
        <v>3</v>
      </c>
      <c r="H536" s="7"/>
      <c r="I536" s="7"/>
      <c r="J536" s="7"/>
      <c r="K536" s="7"/>
      <c r="L536" s="7"/>
      <c r="M536" s="7"/>
      <c r="N536" s="7"/>
      <c r="O536" s="6"/>
      <c r="P536" s="6"/>
      <c r="Q536" s="6"/>
      <c r="R536" s="6"/>
      <c r="S536" s="6"/>
      <c r="T536" s="6"/>
      <c r="U536" s="6"/>
      <c r="V536" s="7">
        <v>3</v>
      </c>
      <c r="W536" s="7">
        <v>2</v>
      </c>
      <c r="X536" s="7">
        <v>1</v>
      </c>
      <c r="Y536" s="7">
        <v>2</v>
      </c>
      <c r="Z536" s="6"/>
      <c r="AA536" s="6" t="s">
        <v>79</v>
      </c>
      <c r="AB536" s="6"/>
      <c r="AC536" s="6"/>
      <c r="AD536" s="6" t="s">
        <v>1592</v>
      </c>
      <c r="AE536" s="6"/>
      <c r="AF536" s="6"/>
      <c r="AG536" s="6"/>
      <c r="AH536" s="8" t="s">
        <v>663</v>
      </c>
    </row>
    <row r="537" spans="1:34" customFormat="1" ht="15">
      <c r="A537" s="5" t="s">
        <v>1593</v>
      </c>
      <c r="B537" s="6" t="s">
        <v>42</v>
      </c>
      <c r="C537" s="6" t="s">
        <v>77</v>
      </c>
      <c r="D537" s="6" t="s">
        <v>78</v>
      </c>
      <c r="E537" s="6" t="s">
        <v>45</v>
      </c>
      <c r="F537" s="7">
        <f>IF(E537="-",1,IF(G537&gt;0,1,0))</f>
        <v>1</v>
      </c>
      <c r="G537" s="7">
        <v>1</v>
      </c>
      <c r="H537" s="7"/>
      <c r="I537" s="7"/>
      <c r="J537" s="7"/>
      <c r="K537" s="7"/>
      <c r="L537" s="7"/>
      <c r="M537" s="7"/>
      <c r="N537" s="7"/>
      <c r="O537" s="6"/>
      <c r="P537" s="6"/>
      <c r="Q537" s="6"/>
      <c r="R537" s="6"/>
      <c r="S537" s="6"/>
      <c r="T537" s="6"/>
      <c r="U537" s="6"/>
      <c r="V537" s="7">
        <v>3</v>
      </c>
      <c r="W537" s="7">
        <v>1</v>
      </c>
      <c r="X537" s="7">
        <v>0</v>
      </c>
      <c r="Y537" s="7">
        <v>5</v>
      </c>
      <c r="Z537" s="6"/>
      <c r="AA537" s="6" t="s">
        <v>79</v>
      </c>
      <c r="AB537" s="6"/>
      <c r="AC537" s="6"/>
      <c r="AD537" s="6" t="s">
        <v>1594</v>
      </c>
      <c r="AE537" s="6"/>
      <c r="AF537" s="6"/>
      <c r="AG537" s="6"/>
      <c r="AH537" s="8" t="s">
        <v>912</v>
      </c>
    </row>
    <row r="538" spans="1:34" customFormat="1" ht="48">
      <c r="A538" s="5" t="s">
        <v>1595</v>
      </c>
      <c r="B538" s="6" t="s">
        <v>42</v>
      </c>
      <c r="C538" s="6" t="s">
        <v>43</v>
      </c>
      <c r="D538" s="6" t="s">
        <v>51</v>
      </c>
      <c r="E538" s="6" t="s">
        <v>45</v>
      </c>
      <c r="F538" s="7">
        <f>IF(E538="-",1,IF(G538&gt;0,1,0))</f>
        <v>1</v>
      </c>
      <c r="G538" s="7">
        <v>1</v>
      </c>
      <c r="H538" s="7"/>
      <c r="I538" s="7"/>
      <c r="J538" s="7"/>
      <c r="K538" s="7"/>
      <c r="L538" s="7"/>
      <c r="M538" s="7"/>
      <c r="N538" s="7"/>
      <c r="O538" s="6"/>
      <c r="P538" s="6"/>
      <c r="Q538" s="6"/>
      <c r="R538" s="6"/>
      <c r="S538" s="6"/>
      <c r="T538" s="6"/>
      <c r="U538" s="6"/>
      <c r="V538" s="7"/>
      <c r="W538" s="7"/>
      <c r="X538" s="7"/>
      <c r="Y538" s="7"/>
      <c r="Z538" s="6"/>
      <c r="AA538" s="6"/>
      <c r="AB538" s="6"/>
      <c r="AC538" s="6" t="s">
        <v>369</v>
      </c>
      <c r="AD538" s="6" t="s">
        <v>1596</v>
      </c>
      <c r="AE538" s="6"/>
      <c r="AF538" s="6"/>
      <c r="AG538" s="6"/>
      <c r="AH538" s="8" t="s">
        <v>341</v>
      </c>
    </row>
    <row r="539" spans="1:34" customFormat="1" ht="24">
      <c r="A539" s="5" t="s">
        <v>1597</v>
      </c>
      <c r="B539" s="6" t="s">
        <v>126</v>
      </c>
      <c r="C539" s="6" t="s">
        <v>126</v>
      </c>
      <c r="D539" s="6" t="s">
        <v>44</v>
      </c>
      <c r="E539" s="6" t="s">
        <v>45</v>
      </c>
      <c r="F539" s="7">
        <f>IF(E539="-",1,IF(G539&gt;0,1,0))</f>
        <v>0</v>
      </c>
      <c r="G539" s="7">
        <v>0</v>
      </c>
      <c r="H539" s="7"/>
      <c r="I539" s="7"/>
      <c r="J539" s="7"/>
      <c r="K539" s="7"/>
      <c r="L539" s="7"/>
      <c r="M539" s="7"/>
      <c r="N539" s="7"/>
      <c r="O539" s="6"/>
      <c r="P539" s="6"/>
      <c r="Q539" s="6"/>
      <c r="R539" s="6"/>
      <c r="S539" s="6" t="s">
        <v>128</v>
      </c>
      <c r="T539" s="6" t="s">
        <v>150</v>
      </c>
      <c r="U539" s="6" t="s">
        <v>151</v>
      </c>
      <c r="V539" s="7">
        <v>7</v>
      </c>
      <c r="W539" s="7">
        <v>5</v>
      </c>
      <c r="X539" s="7">
        <v>6</v>
      </c>
      <c r="Y539" s="7">
        <v>7</v>
      </c>
      <c r="Z539" s="6"/>
      <c r="AA539" s="6" t="s">
        <v>1598</v>
      </c>
      <c r="AB539" s="6"/>
      <c r="AC539" s="6"/>
      <c r="AD539" s="6" t="s">
        <v>1599</v>
      </c>
      <c r="AE539" s="6"/>
      <c r="AF539" s="6"/>
      <c r="AG539" s="6"/>
      <c r="AH539" s="8" t="s">
        <v>133</v>
      </c>
    </row>
    <row r="540" spans="1:34" customFormat="1" ht="48">
      <c r="A540" s="5" t="s">
        <v>1600</v>
      </c>
      <c r="B540" s="6" t="s">
        <v>126</v>
      </c>
      <c r="C540" s="6" t="s">
        <v>126</v>
      </c>
      <c r="D540" s="6" t="s">
        <v>35</v>
      </c>
      <c r="E540" s="6" t="s">
        <v>36</v>
      </c>
      <c r="F540" s="7">
        <f>IF(E540="-",1,IF(G540&gt;0,1,0))</f>
        <v>1</v>
      </c>
      <c r="G540" s="7">
        <v>0</v>
      </c>
      <c r="H540" s="7"/>
      <c r="I540" s="7"/>
      <c r="J540" s="7"/>
      <c r="K540" s="7"/>
      <c r="L540" s="7"/>
      <c r="M540" s="7"/>
      <c r="N540" s="7"/>
      <c r="O540" s="6"/>
      <c r="P540" s="6"/>
      <c r="Q540" s="6"/>
      <c r="R540" s="6"/>
      <c r="S540" s="6" t="s">
        <v>169</v>
      </c>
      <c r="T540" s="6" t="s">
        <v>129</v>
      </c>
      <c r="U540" s="6" t="s">
        <v>151</v>
      </c>
      <c r="V540" s="7">
        <v>10</v>
      </c>
      <c r="W540" s="7">
        <v>5</v>
      </c>
      <c r="X540" s="7">
        <v>10</v>
      </c>
      <c r="Y540" s="7">
        <v>7</v>
      </c>
      <c r="Z540" s="6"/>
      <c r="AA540" s="6" t="s">
        <v>1601</v>
      </c>
      <c r="AB540" s="6"/>
      <c r="AC540" s="6"/>
      <c r="AD540" s="6" t="s">
        <v>1602</v>
      </c>
      <c r="AE540" s="6"/>
      <c r="AF540" s="6"/>
      <c r="AG540" s="6"/>
      <c r="AH540" s="8" t="s">
        <v>89</v>
      </c>
    </row>
    <row r="541" spans="1:34" customFormat="1" ht="36">
      <c r="A541" s="5" t="s">
        <v>1603</v>
      </c>
      <c r="B541" s="6" t="s">
        <v>42</v>
      </c>
      <c r="C541" s="6" t="s">
        <v>43</v>
      </c>
      <c r="D541" s="6" t="s">
        <v>193</v>
      </c>
      <c r="E541" s="6" t="s">
        <v>36</v>
      </c>
      <c r="F541" s="7">
        <f>IF(E541="-",1,IF(G541&gt;0,1,0))</f>
        <v>1</v>
      </c>
      <c r="G541" s="7">
        <v>0</v>
      </c>
      <c r="H541" s="7"/>
      <c r="I541" s="7"/>
      <c r="J541" s="7"/>
      <c r="K541" s="7"/>
      <c r="L541" s="7"/>
      <c r="M541" s="7"/>
      <c r="N541" s="7"/>
      <c r="O541" s="6"/>
      <c r="P541" s="6"/>
      <c r="Q541" s="6"/>
      <c r="R541" s="6"/>
      <c r="S541" s="6"/>
      <c r="T541" s="6"/>
      <c r="U541" s="6"/>
      <c r="V541" s="7"/>
      <c r="W541" s="7"/>
      <c r="X541" s="7"/>
      <c r="Y541" s="7"/>
      <c r="Z541" s="6" t="s">
        <v>1604</v>
      </c>
      <c r="AA541" s="6" t="s">
        <v>407</v>
      </c>
      <c r="AB541" s="6"/>
      <c r="AC541" s="6" t="s">
        <v>145</v>
      </c>
      <c r="AD541" s="6" t="s">
        <v>1605</v>
      </c>
      <c r="AE541" s="6"/>
      <c r="AF541" s="6"/>
      <c r="AG541" s="6"/>
      <c r="AH541" s="8" t="s">
        <v>196</v>
      </c>
    </row>
    <row r="542" spans="1:34" customFormat="1" ht="36">
      <c r="A542" s="5" t="s">
        <v>1606</v>
      </c>
      <c r="B542" s="6" t="s">
        <v>42</v>
      </c>
      <c r="C542" s="6" t="s">
        <v>50</v>
      </c>
      <c r="D542" s="6" t="s">
        <v>262</v>
      </c>
      <c r="E542" s="6" t="s">
        <v>36</v>
      </c>
      <c r="F542" s="7">
        <f>IF(E542="-",1,IF(G542&gt;0,1,0))</f>
        <v>1</v>
      </c>
      <c r="G542" s="7">
        <v>0</v>
      </c>
      <c r="H542" s="7"/>
      <c r="I542" s="7"/>
      <c r="J542" s="7"/>
      <c r="K542" s="7"/>
      <c r="L542" s="7"/>
      <c r="M542" s="7"/>
      <c r="N542" s="7"/>
      <c r="O542" s="6"/>
      <c r="P542" s="6"/>
      <c r="Q542" s="6"/>
      <c r="R542" s="6"/>
      <c r="S542" s="6"/>
      <c r="T542" s="6"/>
      <c r="U542" s="6"/>
      <c r="V542" s="7">
        <v>7</v>
      </c>
      <c r="W542" s="7">
        <v>4</v>
      </c>
      <c r="X542" s="7">
        <v>7</v>
      </c>
      <c r="Y542" s="7">
        <v>4</v>
      </c>
      <c r="Z542" s="6" t="s">
        <v>1607</v>
      </c>
      <c r="AA542" s="6" t="s">
        <v>1608</v>
      </c>
      <c r="AB542" s="6"/>
      <c r="AC542" s="6"/>
      <c r="AD542" s="6" t="s">
        <v>1609</v>
      </c>
      <c r="AE542" s="6"/>
      <c r="AF542" s="6"/>
      <c r="AG542" s="6"/>
      <c r="AH542" s="8" t="s">
        <v>1610</v>
      </c>
    </row>
    <row r="543" spans="1:34" customFormat="1" ht="36">
      <c r="A543" s="5" t="s">
        <v>1611</v>
      </c>
      <c r="B543" s="6" t="s">
        <v>126</v>
      </c>
      <c r="C543" s="6" t="s">
        <v>126</v>
      </c>
      <c r="D543" s="6" t="s">
        <v>262</v>
      </c>
      <c r="E543" s="6" t="s">
        <v>36</v>
      </c>
      <c r="F543" s="7">
        <f>IF(E543="-",1,IF(G543&gt;0,1,0))</f>
        <v>1</v>
      </c>
      <c r="G543" s="7">
        <v>0</v>
      </c>
      <c r="H543" s="7"/>
      <c r="I543" s="7"/>
      <c r="J543" s="7"/>
      <c r="K543" s="7"/>
      <c r="L543" s="7"/>
      <c r="M543" s="7"/>
      <c r="N543" s="7"/>
      <c r="O543" s="6"/>
      <c r="P543" s="6"/>
      <c r="Q543" s="6"/>
      <c r="R543" s="6"/>
      <c r="S543" s="6" t="s">
        <v>128</v>
      </c>
      <c r="T543" s="6" t="s">
        <v>129</v>
      </c>
      <c r="U543" s="6" t="s">
        <v>151</v>
      </c>
      <c r="V543" s="7">
        <v>3</v>
      </c>
      <c r="W543" s="7">
        <v>1</v>
      </c>
      <c r="X543" s="7">
        <v>4</v>
      </c>
      <c r="Y543" s="7">
        <v>1</v>
      </c>
      <c r="Z543" s="6"/>
      <c r="AA543" s="6" t="s">
        <v>1612</v>
      </c>
      <c r="AB543" s="6"/>
      <c r="AC543" s="6"/>
      <c r="AD543" s="6" t="s">
        <v>1613</v>
      </c>
      <c r="AE543" s="6"/>
      <c r="AF543" s="6"/>
      <c r="AG543" s="6"/>
      <c r="AH543" s="8" t="s">
        <v>1614</v>
      </c>
    </row>
    <row r="544" spans="1:34" customFormat="1" ht="36">
      <c r="A544" s="5" t="s">
        <v>1615</v>
      </c>
      <c r="B544" s="6" t="s">
        <v>126</v>
      </c>
      <c r="C544" s="6" t="s">
        <v>126</v>
      </c>
      <c r="D544" s="6" t="s">
        <v>262</v>
      </c>
      <c r="E544" s="6"/>
      <c r="F544" s="7"/>
      <c r="G544" s="7"/>
      <c r="H544" s="7"/>
      <c r="I544" s="7"/>
      <c r="J544" s="7"/>
      <c r="K544" s="7"/>
      <c r="L544" s="7"/>
      <c r="M544" s="7"/>
      <c r="N544" s="7"/>
      <c r="O544" s="6"/>
      <c r="P544" s="6"/>
      <c r="Q544" s="6"/>
      <c r="R544" s="6"/>
      <c r="S544" s="6" t="s">
        <v>128</v>
      </c>
      <c r="T544" s="6" t="s">
        <v>135</v>
      </c>
      <c r="U544" s="6" t="s">
        <v>151</v>
      </c>
      <c r="V544" s="7">
        <v>3</v>
      </c>
      <c r="W544" s="7">
        <v>2</v>
      </c>
      <c r="X544" s="7">
        <v>4</v>
      </c>
      <c r="Y544" s="7">
        <v>2</v>
      </c>
      <c r="Z544" s="6"/>
      <c r="AA544" s="6" t="s">
        <v>1612</v>
      </c>
      <c r="AB544" s="6"/>
      <c r="AC544" s="6"/>
      <c r="AD544" s="6" t="s">
        <v>1613</v>
      </c>
      <c r="AE544" s="6"/>
      <c r="AF544" s="6"/>
      <c r="AG544" s="6"/>
      <c r="AH544" s="8" t="s">
        <v>1614</v>
      </c>
    </row>
    <row r="545" spans="1:34" customFormat="1" ht="24">
      <c r="A545" s="5" t="s">
        <v>1616</v>
      </c>
      <c r="B545" s="6" t="s">
        <v>33</v>
      </c>
      <c r="C545" s="6" t="s">
        <v>34</v>
      </c>
      <c r="D545" s="6" t="s">
        <v>193</v>
      </c>
      <c r="E545" s="6" t="s">
        <v>36</v>
      </c>
      <c r="F545" s="7">
        <f>IF(E545="-",1,IF(G545&gt;0,1,0))</f>
        <v>1</v>
      </c>
      <c r="G545" s="7">
        <v>0</v>
      </c>
      <c r="H545" s="7">
        <v>3</v>
      </c>
      <c r="I545" s="7" t="s">
        <v>36</v>
      </c>
      <c r="J545" s="7">
        <v>4</v>
      </c>
      <c r="K545" s="7"/>
      <c r="L545" s="7"/>
      <c r="M545" s="7"/>
      <c r="N545" s="7"/>
      <c r="O545" s="6"/>
      <c r="P545" s="6"/>
      <c r="Q545" s="6"/>
      <c r="R545" s="6"/>
      <c r="S545" s="6"/>
      <c r="T545" s="6"/>
      <c r="U545" s="6"/>
      <c r="V545" s="7"/>
      <c r="W545" s="7"/>
      <c r="X545" s="7"/>
      <c r="Y545" s="7"/>
      <c r="Z545" s="6"/>
      <c r="AA545" s="6"/>
      <c r="AB545" s="6"/>
      <c r="AC545" s="6"/>
      <c r="AD545" s="6" t="s">
        <v>1617</v>
      </c>
      <c r="AE545" s="6"/>
      <c r="AF545" s="6"/>
      <c r="AG545" s="6"/>
      <c r="AH545" s="8" t="s">
        <v>255</v>
      </c>
    </row>
    <row r="546" spans="1:34" customFormat="1" ht="36">
      <c r="A546" s="5" t="s">
        <v>1618</v>
      </c>
      <c r="B546" s="6" t="s">
        <v>33</v>
      </c>
      <c r="C546" s="6" t="s">
        <v>34</v>
      </c>
      <c r="D546" s="6" t="s">
        <v>44</v>
      </c>
      <c r="E546" s="6" t="s">
        <v>73</v>
      </c>
      <c r="F546" s="7">
        <f>IF(E546="-",1,IF(G546&gt;0,1,0))</f>
        <v>0</v>
      </c>
      <c r="G546" s="7">
        <v>0</v>
      </c>
      <c r="H546" s="7">
        <v>5</v>
      </c>
      <c r="I546" s="7" t="s">
        <v>36</v>
      </c>
      <c r="J546" s="7">
        <v>3</v>
      </c>
      <c r="K546" s="7"/>
      <c r="L546" s="7"/>
      <c r="M546" s="7"/>
      <c r="N546" s="7"/>
      <c r="O546" s="6"/>
      <c r="P546" s="6"/>
      <c r="Q546" s="6"/>
      <c r="R546" s="6"/>
      <c r="S546" s="6"/>
      <c r="T546" s="6"/>
      <c r="U546" s="6"/>
      <c r="V546" s="7"/>
      <c r="W546" s="7"/>
      <c r="X546" s="7"/>
      <c r="Y546" s="7"/>
      <c r="Z546" s="6"/>
      <c r="AA546" s="6"/>
      <c r="AB546" s="6"/>
      <c r="AC546" s="6"/>
      <c r="AD546" s="6" t="s">
        <v>1619</v>
      </c>
      <c r="AE546" s="6"/>
      <c r="AF546" s="6" t="s">
        <v>1620</v>
      </c>
      <c r="AG546" s="6"/>
      <c r="AH546" s="8" t="s">
        <v>796</v>
      </c>
    </row>
    <row r="547" spans="1:34" customFormat="1" ht="36">
      <c r="A547" s="5" t="s">
        <v>1621</v>
      </c>
      <c r="B547" s="6" t="s">
        <v>33</v>
      </c>
      <c r="C547" s="6" t="s">
        <v>34</v>
      </c>
      <c r="D547" s="6" t="s">
        <v>51</v>
      </c>
      <c r="E547" s="6" t="s">
        <v>73</v>
      </c>
      <c r="F547" s="7">
        <f>IF(E547="-",1,IF(G547&gt;0,1,0))</f>
        <v>1</v>
      </c>
      <c r="G547" s="7">
        <v>4</v>
      </c>
      <c r="H547" s="7">
        <v>5</v>
      </c>
      <c r="I547" s="7" t="s">
        <v>36</v>
      </c>
      <c r="J547" s="7">
        <v>2</v>
      </c>
      <c r="K547" s="7"/>
      <c r="L547" s="7"/>
      <c r="M547" s="7"/>
      <c r="N547" s="7"/>
      <c r="O547" s="6"/>
      <c r="P547" s="6"/>
      <c r="Q547" s="6"/>
      <c r="R547" s="6"/>
      <c r="S547" s="6"/>
      <c r="T547" s="6"/>
      <c r="U547" s="6"/>
      <c r="V547" s="7"/>
      <c r="W547" s="7"/>
      <c r="X547" s="7"/>
      <c r="Y547" s="7"/>
      <c r="Z547" s="6"/>
      <c r="AA547" s="6"/>
      <c r="AB547" s="6"/>
      <c r="AC547" s="6"/>
      <c r="AD547" s="6" t="s">
        <v>1622</v>
      </c>
      <c r="AE547" s="6"/>
      <c r="AF547" s="6" t="s">
        <v>1623</v>
      </c>
      <c r="AG547" s="6"/>
      <c r="AH547" s="8" t="s">
        <v>100</v>
      </c>
    </row>
    <row r="548" spans="1:34" ht="24">
      <c r="A548" s="5" t="s">
        <v>1624</v>
      </c>
      <c r="B548" s="6" t="s">
        <v>33</v>
      </c>
      <c r="C548" s="6" t="s">
        <v>34</v>
      </c>
      <c r="D548" s="6" t="s">
        <v>78</v>
      </c>
      <c r="E548" s="6" t="s">
        <v>45</v>
      </c>
      <c r="F548" s="7">
        <f>IF(E548="-",1,IF(G548&gt;0,1,0))</f>
        <v>1</v>
      </c>
      <c r="G548" s="7">
        <v>1</v>
      </c>
      <c r="H548" s="7">
        <v>12</v>
      </c>
      <c r="I548" s="7" t="s">
        <v>36</v>
      </c>
      <c r="J548" s="7">
        <v>9</v>
      </c>
      <c r="K548" s="7"/>
      <c r="L548" s="7"/>
      <c r="M548" s="7"/>
      <c r="N548" s="7"/>
      <c r="O548" s="6"/>
      <c r="P548" s="6"/>
      <c r="Q548" s="6"/>
      <c r="R548" s="6"/>
      <c r="S548" s="6"/>
      <c r="T548" s="6"/>
      <c r="U548" s="6"/>
      <c r="V548" s="7"/>
      <c r="W548" s="7"/>
      <c r="X548" s="7"/>
      <c r="Y548" s="7"/>
      <c r="Z548" s="6" t="s">
        <v>1625</v>
      </c>
      <c r="AA548" s="6"/>
      <c r="AB548" s="6"/>
      <c r="AC548" s="6"/>
      <c r="AD548" s="6" t="s">
        <v>1626</v>
      </c>
      <c r="AE548" s="6"/>
      <c r="AF548" s="6"/>
      <c r="AG548" s="6"/>
      <c r="AH548" s="8" t="s">
        <v>398</v>
      </c>
    </row>
    <row r="549" spans="1:34" customFormat="1" ht="36">
      <c r="A549" s="9" t="s">
        <v>1627</v>
      </c>
      <c r="B549" s="10" t="s">
        <v>42</v>
      </c>
      <c r="C549" s="10" t="s">
        <v>91</v>
      </c>
      <c r="D549" s="6" t="s">
        <v>51</v>
      </c>
      <c r="E549" s="10" t="s">
        <v>73</v>
      </c>
      <c r="F549" s="7">
        <f>IF(E549="-",1,IF(G549&gt;0,1,0))</f>
        <v>1</v>
      </c>
      <c r="G549" s="7">
        <v>3</v>
      </c>
      <c r="H549" s="7"/>
      <c r="I549" s="7">
        <v>5</v>
      </c>
      <c r="J549" s="7"/>
      <c r="K549" s="7"/>
      <c r="L549" s="7"/>
      <c r="M549" s="7"/>
      <c r="N549" s="7"/>
      <c r="O549" s="10"/>
      <c r="P549" s="10"/>
      <c r="Q549" s="10"/>
      <c r="R549" s="10"/>
      <c r="S549" s="10"/>
      <c r="T549" s="10"/>
      <c r="U549" s="10"/>
      <c r="V549" s="7"/>
      <c r="W549" s="7"/>
      <c r="X549" s="7"/>
      <c r="Y549" s="7"/>
      <c r="Z549" s="10" t="s">
        <v>1628</v>
      </c>
      <c r="AA549" s="10"/>
      <c r="AB549" s="10"/>
      <c r="AC549" s="12" t="s">
        <v>369</v>
      </c>
      <c r="AD549" s="10" t="s">
        <v>1629</v>
      </c>
      <c r="AE549" s="10"/>
      <c r="AF549" s="10"/>
      <c r="AG549" s="10"/>
      <c r="AH549" s="11" t="s">
        <v>293</v>
      </c>
    </row>
    <row r="550" spans="1:34" customFormat="1" ht="108">
      <c r="A550" s="5" t="s">
        <v>1630</v>
      </c>
      <c r="B550" s="6" t="s">
        <v>42</v>
      </c>
      <c r="C550" s="6" t="s">
        <v>65</v>
      </c>
      <c r="D550" s="6" t="s">
        <v>160</v>
      </c>
      <c r="E550" s="6" t="s">
        <v>45</v>
      </c>
      <c r="F550" s="7">
        <f>IF(E550="-",1,IF(G550&gt;0,1,0))</f>
        <v>1</v>
      </c>
      <c r="G550" s="7">
        <v>2</v>
      </c>
      <c r="H550" s="7"/>
      <c r="I550" s="7">
        <v>6</v>
      </c>
      <c r="J550" s="7"/>
      <c r="K550" s="7"/>
      <c r="L550" s="7"/>
      <c r="M550" s="7"/>
      <c r="N550" s="7"/>
      <c r="O550" s="6"/>
      <c r="P550" s="6"/>
      <c r="Q550" s="6"/>
      <c r="R550" s="6"/>
      <c r="S550" s="6"/>
      <c r="T550" s="6"/>
      <c r="U550" s="6"/>
      <c r="V550" s="7"/>
      <c r="W550" s="7"/>
      <c r="X550" s="7"/>
      <c r="Y550" s="7"/>
      <c r="Z550" s="6"/>
      <c r="AA550" s="6" t="s">
        <v>224</v>
      </c>
      <c r="AB550" s="6"/>
      <c r="AC550" s="6"/>
      <c r="AD550" s="6" t="s">
        <v>1631</v>
      </c>
      <c r="AE550" s="6"/>
      <c r="AF550" s="6" t="s">
        <v>1632</v>
      </c>
      <c r="AG550" s="6"/>
      <c r="AH550" s="8" t="s">
        <v>359</v>
      </c>
    </row>
    <row r="551" spans="1:34" customFormat="1" ht="60">
      <c r="A551" s="5" t="s">
        <v>1633</v>
      </c>
      <c r="B551" s="6" t="s">
        <v>42</v>
      </c>
      <c r="C551" s="6" t="s">
        <v>65</v>
      </c>
      <c r="D551" s="6" t="s">
        <v>127</v>
      </c>
      <c r="E551" s="6" t="s">
        <v>73</v>
      </c>
      <c r="F551" s="7">
        <f>IF(E551="-",1,IF(G551&gt;0,1,0))</f>
        <v>1</v>
      </c>
      <c r="G551" s="7">
        <v>1</v>
      </c>
      <c r="H551" s="7"/>
      <c r="I551" s="7" t="s">
        <v>36</v>
      </c>
      <c r="J551" s="7"/>
      <c r="K551" s="7"/>
      <c r="L551" s="7"/>
      <c r="M551" s="7"/>
      <c r="N551" s="7"/>
      <c r="O551" s="6"/>
      <c r="P551" s="6"/>
      <c r="Q551" s="6"/>
      <c r="R551" s="6"/>
      <c r="S551" s="6"/>
      <c r="T551" s="6"/>
      <c r="U551" s="6"/>
      <c r="V551" s="7"/>
      <c r="W551" s="7"/>
      <c r="X551" s="7"/>
      <c r="Y551" s="7"/>
      <c r="Z551" s="6" t="s">
        <v>1634</v>
      </c>
      <c r="AA551" s="6" t="s">
        <v>68</v>
      </c>
      <c r="AB551" s="6"/>
      <c r="AC551" s="6"/>
      <c r="AD551" s="6" t="s">
        <v>1635</v>
      </c>
      <c r="AE551" s="6"/>
      <c r="AF551" s="6"/>
      <c r="AG551" s="6"/>
      <c r="AH551" s="8" t="s">
        <v>663</v>
      </c>
    </row>
    <row r="552" spans="1:34" customFormat="1" ht="48">
      <c r="A552" s="9" t="s">
        <v>1636</v>
      </c>
      <c r="B552" s="10" t="s">
        <v>42</v>
      </c>
      <c r="C552" s="10" t="s">
        <v>91</v>
      </c>
      <c r="D552" s="10" t="s">
        <v>318</v>
      </c>
      <c r="E552" s="10" t="s">
        <v>36</v>
      </c>
      <c r="F552" s="7">
        <f>IF(E552="-",1,IF(G552&gt;0,1,0))</f>
        <v>1</v>
      </c>
      <c r="G552" s="7">
        <v>0</v>
      </c>
      <c r="H552" s="7"/>
      <c r="I552" s="7">
        <v>1</v>
      </c>
      <c r="J552" s="7"/>
      <c r="K552" s="7"/>
      <c r="L552" s="7"/>
      <c r="M552" s="7"/>
      <c r="N552" s="7"/>
      <c r="O552" s="10"/>
      <c r="P552" s="10"/>
      <c r="Q552" s="10"/>
      <c r="R552" s="10"/>
      <c r="S552" s="10"/>
      <c r="T552" s="10"/>
      <c r="U552" s="10"/>
      <c r="V552" s="7"/>
      <c r="W552" s="7"/>
      <c r="X552" s="7"/>
      <c r="Y552" s="7"/>
      <c r="Z552" s="10" t="s">
        <v>1637</v>
      </c>
      <c r="AA552" s="10"/>
      <c r="AB552" s="10"/>
      <c r="AC552" s="12" t="s">
        <v>87</v>
      </c>
      <c r="AD552" s="10" t="s">
        <v>1638</v>
      </c>
      <c r="AE552" s="10" t="s">
        <v>1639</v>
      </c>
      <c r="AF552" s="10"/>
      <c r="AG552" s="10"/>
      <c r="AH552" s="11" t="s">
        <v>1640</v>
      </c>
    </row>
    <row r="553" spans="1:34" customFormat="1" ht="48">
      <c r="A553" s="5" t="s">
        <v>1641</v>
      </c>
      <c r="B553" s="6" t="s">
        <v>42</v>
      </c>
      <c r="C553" s="6" t="s">
        <v>65</v>
      </c>
      <c r="D553" s="6" t="s">
        <v>262</v>
      </c>
      <c r="E553" s="6" t="s">
        <v>36</v>
      </c>
      <c r="F553" s="7">
        <f>IF(E553="-",1,IF(G553&gt;0,1,0))</f>
        <v>1</v>
      </c>
      <c r="G553" s="7">
        <v>0</v>
      </c>
      <c r="H553" s="7"/>
      <c r="I553" s="7">
        <v>4</v>
      </c>
      <c r="J553" s="7"/>
      <c r="K553" s="7"/>
      <c r="L553" s="7"/>
      <c r="M553" s="7"/>
      <c r="N553" s="7"/>
      <c r="O553" s="6"/>
      <c r="P553" s="6"/>
      <c r="Q553" s="6"/>
      <c r="R553" s="6"/>
      <c r="S553" s="6"/>
      <c r="T553" s="6"/>
      <c r="U553" s="6"/>
      <c r="V553" s="7"/>
      <c r="W553" s="7"/>
      <c r="X553" s="7"/>
      <c r="Y553" s="7"/>
      <c r="Z553" s="6"/>
      <c r="AA553" s="6" t="s">
        <v>224</v>
      </c>
      <c r="AB553" s="6"/>
      <c r="AC553" s="6"/>
      <c r="AD553" s="6" t="s">
        <v>1642</v>
      </c>
      <c r="AE553" s="6"/>
      <c r="AF553" s="6"/>
      <c r="AG553" s="6"/>
      <c r="AH553" s="8" t="s">
        <v>260</v>
      </c>
    </row>
    <row r="554" spans="1:34" customFormat="1" ht="36">
      <c r="A554" s="9" t="s">
        <v>1643</v>
      </c>
      <c r="B554" s="6" t="s">
        <v>42</v>
      </c>
      <c r="C554" s="10" t="s">
        <v>58</v>
      </c>
      <c r="D554" s="10" t="s">
        <v>262</v>
      </c>
      <c r="E554" s="10" t="s">
        <v>36</v>
      </c>
      <c r="F554" s="7">
        <f>IF(E554="-",1,IF(G554&gt;0,1,0))</f>
        <v>1</v>
      </c>
      <c r="G554" s="7">
        <v>0</v>
      </c>
      <c r="H554" s="7"/>
      <c r="I554" s="7"/>
      <c r="J554" s="7"/>
      <c r="K554" s="7"/>
      <c r="L554" s="7"/>
      <c r="M554" s="7"/>
      <c r="N554" s="7"/>
      <c r="O554" s="6"/>
      <c r="P554" s="6"/>
      <c r="Q554" s="6"/>
      <c r="R554" s="6"/>
      <c r="S554" s="6"/>
      <c r="T554" s="10"/>
      <c r="U554" s="6"/>
      <c r="V554" s="7"/>
      <c r="W554" s="7"/>
      <c r="X554" s="7"/>
      <c r="Y554" s="7"/>
      <c r="Z554" s="10" t="s">
        <v>110</v>
      </c>
      <c r="AA554" s="10"/>
      <c r="AB554" s="10"/>
      <c r="AC554" s="10"/>
      <c r="AD554" s="10" t="s">
        <v>1644</v>
      </c>
      <c r="AE554" s="10"/>
      <c r="AF554" s="10"/>
      <c r="AG554" s="10"/>
      <c r="AH554" s="11" t="s">
        <v>1645</v>
      </c>
    </row>
    <row r="555" spans="1:34" customFormat="1" ht="24">
      <c r="A555" s="5" t="s">
        <v>1646</v>
      </c>
      <c r="B555" s="6" t="s">
        <v>42</v>
      </c>
      <c r="C555" s="6" t="s">
        <v>381</v>
      </c>
      <c r="D555" s="6" t="s">
        <v>127</v>
      </c>
      <c r="E555" s="6" t="s">
        <v>73</v>
      </c>
      <c r="F555" s="7">
        <f>IF(E555="-",1,IF(G555&gt;0,1,0))</f>
        <v>1</v>
      </c>
      <c r="G555" s="7">
        <v>1</v>
      </c>
      <c r="H555" s="7"/>
      <c r="I555" s="7"/>
      <c r="J555" s="7"/>
      <c r="K555" s="7"/>
      <c r="L555" s="7"/>
      <c r="M555" s="7"/>
      <c r="N555" s="7">
        <v>5</v>
      </c>
      <c r="O555" s="6" t="s">
        <v>389</v>
      </c>
      <c r="P555" s="6">
        <v>10</v>
      </c>
      <c r="Q555" s="6" t="s">
        <v>388</v>
      </c>
      <c r="R555" s="6">
        <v>20</v>
      </c>
      <c r="S555" s="6"/>
      <c r="T555" s="6"/>
      <c r="U555" s="6"/>
      <c r="V555" s="7"/>
      <c r="W555" s="7"/>
      <c r="X555" s="7"/>
      <c r="Y555" s="7"/>
      <c r="Z555" s="6"/>
      <c r="AA555" s="6" t="s">
        <v>122</v>
      </c>
      <c r="AB555" s="6"/>
      <c r="AC555" s="6"/>
      <c r="AD555" s="6" t="s">
        <v>1647</v>
      </c>
      <c r="AE555" s="6" t="s">
        <v>1648</v>
      </c>
      <c r="AF555" s="6"/>
      <c r="AG555" s="6"/>
      <c r="AH555" s="8" t="s">
        <v>409</v>
      </c>
    </row>
    <row r="556" spans="1:34" customFormat="1" ht="36">
      <c r="A556" s="5" t="s">
        <v>1649</v>
      </c>
      <c r="B556" s="6" t="s">
        <v>42</v>
      </c>
      <c r="C556" s="6" t="s">
        <v>161</v>
      </c>
      <c r="D556" s="6" t="s">
        <v>127</v>
      </c>
      <c r="E556" s="6" t="s">
        <v>45</v>
      </c>
      <c r="F556" s="7">
        <f>IF(E556="-",1,IF(G556&gt;0,1,0))</f>
        <v>1</v>
      </c>
      <c r="G556" s="7">
        <v>1</v>
      </c>
      <c r="H556" s="7"/>
      <c r="I556" s="7"/>
      <c r="J556" s="7"/>
      <c r="K556" s="7">
        <v>2</v>
      </c>
      <c r="L556" s="7"/>
      <c r="M556" s="7"/>
      <c r="N556" s="7"/>
      <c r="O556" s="6"/>
      <c r="P556" s="6"/>
      <c r="Q556" s="6"/>
      <c r="R556" s="6"/>
      <c r="S556" s="6"/>
      <c r="T556" s="6"/>
      <c r="U556" s="6"/>
      <c r="V556" s="7"/>
      <c r="W556" s="7"/>
      <c r="X556" s="7"/>
      <c r="Y556" s="7"/>
      <c r="Z556" s="6" t="s">
        <v>611</v>
      </c>
      <c r="AA556" s="6" t="s">
        <v>122</v>
      </c>
      <c r="AB556" s="6"/>
      <c r="AC556" s="6"/>
      <c r="AD556" s="6" t="s">
        <v>1650</v>
      </c>
      <c r="AE556" s="6"/>
      <c r="AF556" s="6" t="s">
        <v>1651</v>
      </c>
      <c r="AG556" s="6"/>
      <c r="AH556" s="8" t="s">
        <v>409</v>
      </c>
    </row>
    <row r="557" spans="1:34" customFormat="1" ht="24">
      <c r="A557" s="5" t="s">
        <v>1652</v>
      </c>
      <c r="B557" s="6" t="s">
        <v>126</v>
      </c>
      <c r="C557" s="6" t="s">
        <v>126</v>
      </c>
      <c r="D557" s="6" t="s">
        <v>193</v>
      </c>
      <c r="E557" s="6" t="s">
        <v>36</v>
      </c>
      <c r="F557" s="7">
        <f>IF(E557="-",1,IF(G557&gt;0,1,0))</f>
        <v>1</v>
      </c>
      <c r="G557" s="7">
        <v>0</v>
      </c>
      <c r="H557" s="7"/>
      <c r="I557" s="7"/>
      <c r="J557" s="7"/>
      <c r="K557" s="7"/>
      <c r="L557" s="7"/>
      <c r="M557" s="7"/>
      <c r="N557" s="7"/>
      <c r="O557" s="6"/>
      <c r="P557" s="6"/>
      <c r="Q557" s="6"/>
      <c r="R557" s="6"/>
      <c r="S557" s="6" t="s">
        <v>128</v>
      </c>
      <c r="T557" s="6" t="s">
        <v>129</v>
      </c>
      <c r="U557" s="6" t="s">
        <v>151</v>
      </c>
      <c r="V557" s="7">
        <v>5</v>
      </c>
      <c r="W557" s="7">
        <v>3</v>
      </c>
      <c r="X557" s="7">
        <v>4</v>
      </c>
      <c r="Y557" s="7">
        <v>2</v>
      </c>
      <c r="Z557" s="6"/>
      <c r="AA557" s="6" t="s">
        <v>1384</v>
      </c>
      <c r="AB557" s="6"/>
      <c r="AC557" s="6"/>
      <c r="AD557" s="6" t="s">
        <v>1653</v>
      </c>
      <c r="AE557" s="6"/>
      <c r="AF557" s="6"/>
      <c r="AG557" s="6"/>
      <c r="AH557" s="8" t="s">
        <v>1654</v>
      </c>
    </row>
    <row r="558" spans="1:34" customFormat="1" ht="24">
      <c r="A558" s="5" t="s">
        <v>1655</v>
      </c>
      <c r="B558" s="6" t="s">
        <v>126</v>
      </c>
      <c r="C558" s="6" t="s">
        <v>126</v>
      </c>
      <c r="D558" s="6" t="s">
        <v>193</v>
      </c>
      <c r="E558" s="6"/>
      <c r="F558" s="7"/>
      <c r="G558" s="7"/>
      <c r="H558" s="7"/>
      <c r="I558" s="7"/>
      <c r="J558" s="7"/>
      <c r="K558" s="7"/>
      <c r="L558" s="7"/>
      <c r="M558" s="7"/>
      <c r="N558" s="7"/>
      <c r="O558" s="6"/>
      <c r="P558" s="6"/>
      <c r="Q558" s="6"/>
      <c r="R558" s="6"/>
      <c r="S558" s="6" t="s">
        <v>128</v>
      </c>
      <c r="T558" s="6" t="s">
        <v>135</v>
      </c>
      <c r="U558" s="6" t="s">
        <v>151</v>
      </c>
      <c r="V558" s="7">
        <v>5</v>
      </c>
      <c r="W558" s="7">
        <v>6</v>
      </c>
      <c r="X558" s="7">
        <v>4</v>
      </c>
      <c r="Y558" s="7">
        <v>6</v>
      </c>
      <c r="Z558" s="6"/>
      <c r="AA558" s="6" t="s">
        <v>1384</v>
      </c>
      <c r="AB558" s="6"/>
      <c r="AC558" s="6"/>
      <c r="AD558" s="6" t="s">
        <v>1656</v>
      </c>
      <c r="AE558" s="6"/>
      <c r="AF558" s="6"/>
      <c r="AG558" s="6"/>
      <c r="AH558" s="8" t="s">
        <v>1654</v>
      </c>
    </row>
    <row r="559" spans="1:34" customFormat="1" ht="48">
      <c r="A559" s="9" t="s">
        <v>1657</v>
      </c>
      <c r="B559" s="6" t="s">
        <v>42</v>
      </c>
      <c r="C559" s="10" t="s">
        <v>58</v>
      </c>
      <c r="D559" s="10" t="s">
        <v>44</v>
      </c>
      <c r="E559" s="10" t="s">
        <v>45</v>
      </c>
      <c r="F559" s="7">
        <f>IF(E559="-",1,IF(G559&gt;0,1,0))</f>
        <v>1</v>
      </c>
      <c r="G559" s="7">
        <v>1</v>
      </c>
      <c r="H559" s="7"/>
      <c r="I559" s="7"/>
      <c r="J559" s="7"/>
      <c r="K559" s="7"/>
      <c r="L559" s="7"/>
      <c r="M559" s="7"/>
      <c r="N559" s="7"/>
      <c r="O559" s="6"/>
      <c r="P559" s="6"/>
      <c r="Q559" s="6"/>
      <c r="R559" s="6"/>
      <c r="S559" s="6"/>
      <c r="T559" s="10"/>
      <c r="U559" s="6"/>
      <c r="V559" s="7"/>
      <c r="W559" s="7"/>
      <c r="X559" s="7"/>
      <c r="Y559" s="7"/>
      <c r="Z559" s="10" t="s">
        <v>314</v>
      </c>
      <c r="AA559" s="10" t="s">
        <v>122</v>
      </c>
      <c r="AB559" s="10"/>
      <c r="AC559" s="10"/>
      <c r="AD559" s="10" t="s">
        <v>1658</v>
      </c>
      <c r="AE559" s="10"/>
      <c r="AF559" s="10" t="s">
        <v>1659</v>
      </c>
      <c r="AG559" s="10"/>
      <c r="AH559" s="11" t="s">
        <v>94</v>
      </c>
    </row>
    <row r="560" spans="1:34" customFormat="1" ht="84">
      <c r="A560" s="9" t="s">
        <v>1660</v>
      </c>
      <c r="B560" s="6" t="s">
        <v>42</v>
      </c>
      <c r="C560" s="10" t="s">
        <v>58</v>
      </c>
      <c r="D560" s="10" t="s">
        <v>44</v>
      </c>
      <c r="E560" s="10" t="s">
        <v>73</v>
      </c>
      <c r="F560" s="7">
        <f>IF(E560="-",1,IF(G560&gt;0,1,0))</f>
        <v>0</v>
      </c>
      <c r="G560" s="7">
        <v>0</v>
      </c>
      <c r="H560" s="7"/>
      <c r="I560" s="7"/>
      <c r="J560" s="7"/>
      <c r="K560" s="7"/>
      <c r="L560" s="7"/>
      <c r="M560" s="7"/>
      <c r="N560" s="7"/>
      <c r="O560" s="6"/>
      <c r="P560" s="6"/>
      <c r="Q560" s="6"/>
      <c r="R560" s="6"/>
      <c r="S560" s="6"/>
      <c r="T560" s="10"/>
      <c r="U560" s="6"/>
      <c r="V560" s="7"/>
      <c r="W560" s="7"/>
      <c r="X560" s="7"/>
      <c r="Y560" s="7"/>
      <c r="Z560" s="10"/>
      <c r="AA560" s="10"/>
      <c r="AB560" s="10"/>
      <c r="AC560" s="10"/>
      <c r="AD560" s="10" t="s">
        <v>1661</v>
      </c>
      <c r="AE560" s="10"/>
      <c r="AF560" s="10" t="s">
        <v>1662</v>
      </c>
      <c r="AG560" s="10"/>
      <c r="AH560" s="11" t="s">
        <v>1663</v>
      </c>
    </row>
    <row r="561" spans="1:34" customFormat="1" ht="60">
      <c r="A561" s="5" t="s">
        <v>1664</v>
      </c>
      <c r="B561" s="6" t="s">
        <v>42</v>
      </c>
      <c r="C561" s="6" t="s">
        <v>43</v>
      </c>
      <c r="D561" s="6" t="s">
        <v>127</v>
      </c>
      <c r="E561" s="6" t="s">
        <v>66</v>
      </c>
      <c r="F561" s="7">
        <f>IF(E561="-",1,IF(G561&gt;0,1,0))</f>
        <v>1</v>
      </c>
      <c r="G561" s="7">
        <v>2</v>
      </c>
      <c r="H561" s="7"/>
      <c r="I561" s="7"/>
      <c r="J561" s="7"/>
      <c r="K561" s="7"/>
      <c r="L561" s="7"/>
      <c r="M561" s="7"/>
      <c r="N561" s="7"/>
      <c r="O561" s="6"/>
      <c r="P561" s="6"/>
      <c r="Q561" s="6"/>
      <c r="R561" s="6"/>
      <c r="S561" s="6"/>
      <c r="T561" s="6"/>
      <c r="U561" s="6"/>
      <c r="V561" s="7"/>
      <c r="W561" s="7"/>
      <c r="X561" s="7"/>
      <c r="Y561" s="7"/>
      <c r="Z561" s="6"/>
      <c r="AA561" s="6"/>
      <c r="AB561" s="6"/>
      <c r="AC561" s="6" t="s">
        <v>369</v>
      </c>
      <c r="AD561" s="6" t="s">
        <v>1665</v>
      </c>
      <c r="AE561" s="6"/>
      <c r="AF561" s="14" t="s">
        <v>1666</v>
      </c>
      <c r="AG561" s="6"/>
      <c r="AH561" s="8" t="s">
        <v>178</v>
      </c>
    </row>
    <row r="562" spans="1:34" customFormat="1" ht="24">
      <c r="A562" s="5" t="s">
        <v>1667</v>
      </c>
      <c r="B562" s="6" t="s">
        <v>42</v>
      </c>
      <c r="C562" s="6" t="s">
        <v>77</v>
      </c>
      <c r="D562" s="6" t="s">
        <v>78</v>
      </c>
      <c r="E562" s="6" t="s">
        <v>66</v>
      </c>
      <c r="F562" s="7">
        <f>IF(E562="-",1,IF(G562&gt;0,1,0))</f>
        <v>1</v>
      </c>
      <c r="G562" s="7">
        <v>4</v>
      </c>
      <c r="H562" s="7"/>
      <c r="I562" s="7"/>
      <c r="J562" s="7"/>
      <c r="K562" s="7"/>
      <c r="L562" s="7"/>
      <c r="M562" s="7"/>
      <c r="N562" s="7"/>
      <c r="O562" s="6"/>
      <c r="P562" s="6"/>
      <c r="Q562" s="6"/>
      <c r="R562" s="6"/>
      <c r="S562" s="6"/>
      <c r="T562" s="6"/>
      <c r="U562" s="6"/>
      <c r="V562" s="7">
        <v>3</v>
      </c>
      <c r="W562" s="7">
        <v>2</v>
      </c>
      <c r="X562" s="7">
        <v>0</v>
      </c>
      <c r="Y562" s="7">
        <v>3</v>
      </c>
      <c r="Z562" s="6"/>
      <c r="AA562" s="6" t="s">
        <v>79</v>
      </c>
      <c r="AB562" s="6"/>
      <c r="AC562" s="6"/>
      <c r="AD562" s="6" t="s">
        <v>1668</v>
      </c>
      <c r="AE562" s="6"/>
      <c r="AF562" s="6"/>
      <c r="AG562" s="6"/>
      <c r="AH562" s="8" t="s">
        <v>663</v>
      </c>
    </row>
    <row r="563" spans="1:34" customFormat="1" ht="24">
      <c r="A563" s="9" t="s">
        <v>1669</v>
      </c>
      <c r="B563" s="10" t="s">
        <v>42</v>
      </c>
      <c r="C563" s="10" t="s">
        <v>91</v>
      </c>
      <c r="D563" s="10" t="s">
        <v>44</v>
      </c>
      <c r="E563" s="10" t="s">
        <v>66</v>
      </c>
      <c r="F563" s="7">
        <f>IF(E563="-",1,IF(G563&gt;0,1,0))</f>
        <v>0</v>
      </c>
      <c r="G563" s="7">
        <v>0</v>
      </c>
      <c r="H563" s="7"/>
      <c r="I563" s="7">
        <v>5</v>
      </c>
      <c r="J563" s="7"/>
      <c r="K563" s="7"/>
      <c r="L563" s="7"/>
      <c r="M563" s="7"/>
      <c r="N563" s="7"/>
      <c r="O563" s="10"/>
      <c r="P563" s="10"/>
      <c r="Q563" s="10"/>
      <c r="R563" s="10"/>
      <c r="S563" s="10"/>
      <c r="T563" s="10"/>
      <c r="U563" s="10"/>
      <c r="V563" s="7"/>
      <c r="W563" s="7"/>
      <c r="X563" s="7"/>
      <c r="Y563" s="7"/>
      <c r="Z563" s="10" t="s">
        <v>1670</v>
      </c>
      <c r="AA563" s="10"/>
      <c r="AB563" s="10"/>
      <c r="AC563" s="12" t="s">
        <v>102</v>
      </c>
      <c r="AD563" s="10" t="s">
        <v>1671</v>
      </c>
      <c r="AE563" s="10"/>
      <c r="AF563" s="10"/>
      <c r="AG563" s="10"/>
      <c r="AH563" s="11" t="s">
        <v>330</v>
      </c>
    </row>
    <row r="564" spans="1:34" customFormat="1" ht="36">
      <c r="A564" s="5" t="s">
        <v>1672</v>
      </c>
      <c r="B564" s="6" t="s">
        <v>42</v>
      </c>
      <c r="C564" s="6" t="s">
        <v>161</v>
      </c>
      <c r="D564" s="6" t="s">
        <v>318</v>
      </c>
      <c r="E564" s="6" t="s">
        <v>36</v>
      </c>
      <c r="F564" s="7">
        <f>IF(E564="-",1,IF(G564&gt;0,1,0))</f>
        <v>1</v>
      </c>
      <c r="G564" s="7">
        <v>0</v>
      </c>
      <c r="H564" s="7"/>
      <c r="I564" s="7"/>
      <c r="J564" s="7"/>
      <c r="K564" s="7">
        <v>3</v>
      </c>
      <c r="L564" s="7"/>
      <c r="M564" s="7"/>
      <c r="N564" s="7"/>
      <c r="O564" s="6"/>
      <c r="P564" s="6"/>
      <c r="Q564" s="6"/>
      <c r="R564" s="6"/>
      <c r="S564" s="6"/>
      <c r="T564" s="6"/>
      <c r="U564" s="6"/>
      <c r="V564" s="7"/>
      <c r="W564" s="7"/>
      <c r="X564" s="7"/>
      <c r="Y564" s="7"/>
      <c r="Z564" s="6" t="s">
        <v>553</v>
      </c>
      <c r="AA564" s="6" t="s">
        <v>122</v>
      </c>
      <c r="AB564" s="6"/>
      <c r="AC564" s="6"/>
      <c r="AD564" s="6" t="s">
        <v>1673</v>
      </c>
      <c r="AE564" s="6"/>
      <c r="AF564" s="6"/>
      <c r="AG564" s="6"/>
      <c r="AH564" s="8" t="s">
        <v>781</v>
      </c>
    </row>
    <row r="565" spans="1:34" customFormat="1" ht="60">
      <c r="A565" s="5" t="s">
        <v>1674</v>
      </c>
      <c r="B565" s="6" t="s">
        <v>42</v>
      </c>
      <c r="C565" s="6" t="s">
        <v>161</v>
      </c>
      <c r="D565" s="6" t="s">
        <v>262</v>
      </c>
      <c r="E565" s="6" t="s">
        <v>36</v>
      </c>
      <c r="F565" s="7">
        <f>IF(E565="-",1,IF(G565&gt;0,1,0))</f>
        <v>1</v>
      </c>
      <c r="G565" s="7">
        <v>0</v>
      </c>
      <c r="H565" s="7"/>
      <c r="I565" s="7"/>
      <c r="J565" s="7"/>
      <c r="K565" s="7">
        <v>4</v>
      </c>
      <c r="L565" s="7"/>
      <c r="M565" s="7"/>
      <c r="N565" s="7"/>
      <c r="O565" s="6"/>
      <c r="P565" s="6"/>
      <c r="Q565" s="6"/>
      <c r="R565" s="6"/>
      <c r="S565" s="6"/>
      <c r="T565" s="6"/>
      <c r="U565" s="6"/>
      <c r="V565" s="7"/>
      <c r="W565" s="7"/>
      <c r="X565" s="7"/>
      <c r="Y565" s="7"/>
      <c r="Z565" s="6" t="s">
        <v>611</v>
      </c>
      <c r="AA565" s="6" t="s">
        <v>122</v>
      </c>
      <c r="AB565" s="6"/>
      <c r="AC565" s="6"/>
      <c r="AD565" s="6" t="s">
        <v>1675</v>
      </c>
      <c r="AE565" s="6"/>
      <c r="AF565" s="6"/>
      <c r="AG565" s="6"/>
      <c r="AH565" s="8" t="s">
        <v>1676</v>
      </c>
    </row>
    <row r="566" spans="1:34" customFormat="1" ht="24">
      <c r="A566" s="5" t="s">
        <v>1677</v>
      </c>
      <c r="B566" s="6" t="s">
        <v>42</v>
      </c>
      <c r="C566" s="6" t="s">
        <v>96</v>
      </c>
      <c r="D566" s="6" t="s">
        <v>51</v>
      </c>
      <c r="E566" s="6" t="s">
        <v>66</v>
      </c>
      <c r="F566" s="7">
        <f>IF(E566="-",1,IF(G566&gt;0,1,0))</f>
        <v>1</v>
      </c>
      <c r="G566" s="7">
        <v>4</v>
      </c>
      <c r="H566" s="7"/>
      <c r="I566" s="7"/>
      <c r="J566" s="7"/>
      <c r="K566" s="7"/>
      <c r="L566" s="7"/>
      <c r="M566" s="7"/>
      <c r="N566" s="7"/>
      <c r="O566" s="6"/>
      <c r="P566" s="6"/>
      <c r="Q566" s="6"/>
      <c r="R566" s="6"/>
      <c r="S566" s="6"/>
      <c r="T566" s="6"/>
      <c r="U566" s="6"/>
      <c r="V566" s="7">
        <v>5</v>
      </c>
      <c r="W566" s="7">
        <v>5</v>
      </c>
      <c r="X566" s="7">
        <v>4</v>
      </c>
      <c r="Y566" s="7">
        <v>5</v>
      </c>
      <c r="Z566" s="6"/>
      <c r="AA566" s="6" t="s">
        <v>206</v>
      </c>
      <c r="AB566" s="6"/>
      <c r="AC566" s="6"/>
      <c r="AD566" s="6" t="s">
        <v>1678</v>
      </c>
      <c r="AE566" s="6"/>
      <c r="AF566" s="6"/>
      <c r="AG566" s="6"/>
      <c r="AH566" s="8" t="s">
        <v>471</v>
      </c>
    </row>
    <row r="567" spans="1:34" customFormat="1" ht="24">
      <c r="A567" s="5" t="s">
        <v>1679</v>
      </c>
      <c r="B567" s="6" t="s">
        <v>42</v>
      </c>
      <c r="C567" s="6" t="s">
        <v>161</v>
      </c>
      <c r="D567" s="6" t="s">
        <v>127</v>
      </c>
      <c r="E567" s="6" t="s">
        <v>73</v>
      </c>
      <c r="F567" s="7">
        <f>IF(E567="-",1,IF(G567&gt;0,1,0))</f>
        <v>1</v>
      </c>
      <c r="G567" s="7">
        <v>2</v>
      </c>
      <c r="H567" s="7"/>
      <c r="I567" s="7"/>
      <c r="J567" s="7"/>
      <c r="K567" s="7">
        <v>4</v>
      </c>
      <c r="L567" s="7"/>
      <c r="M567" s="7"/>
      <c r="N567" s="7"/>
      <c r="O567" s="6"/>
      <c r="P567" s="6"/>
      <c r="Q567" s="6"/>
      <c r="R567" s="6"/>
      <c r="S567" s="6"/>
      <c r="T567" s="6"/>
      <c r="U567" s="6"/>
      <c r="V567" s="7"/>
      <c r="W567" s="7"/>
      <c r="X567" s="7"/>
      <c r="Y567" s="7"/>
      <c r="Z567" s="6" t="s">
        <v>1680</v>
      </c>
      <c r="AA567" s="6" t="s">
        <v>122</v>
      </c>
      <c r="AB567" s="6"/>
      <c r="AC567" s="6"/>
      <c r="AD567" s="6" t="s">
        <v>1681</v>
      </c>
      <c r="AE567" s="6"/>
      <c r="AF567" s="6"/>
      <c r="AG567" s="6"/>
      <c r="AH567" s="8" t="s">
        <v>333</v>
      </c>
    </row>
    <row r="568" spans="1:34" customFormat="1" ht="60">
      <c r="A568" s="9" t="s">
        <v>1682</v>
      </c>
      <c r="B568" s="6" t="s">
        <v>42</v>
      </c>
      <c r="C568" s="10" t="s">
        <v>58</v>
      </c>
      <c r="D568" s="10" t="s">
        <v>44</v>
      </c>
      <c r="E568" s="10" t="s">
        <v>73</v>
      </c>
      <c r="F568" s="7">
        <f>IF(E568="-",1,IF(G568&gt;0,1,0))</f>
        <v>0</v>
      </c>
      <c r="G568" s="7">
        <v>0</v>
      </c>
      <c r="H568" s="7"/>
      <c r="I568" s="7"/>
      <c r="J568" s="7"/>
      <c r="K568" s="7"/>
      <c r="L568" s="7"/>
      <c r="M568" s="7"/>
      <c r="N568" s="7"/>
      <c r="O568" s="6"/>
      <c r="P568" s="6"/>
      <c r="Q568" s="6"/>
      <c r="R568" s="6"/>
      <c r="S568" s="6"/>
      <c r="T568" s="10"/>
      <c r="U568" s="6"/>
      <c r="V568" s="7"/>
      <c r="W568" s="7"/>
      <c r="X568" s="7"/>
      <c r="Y568" s="7"/>
      <c r="Z568" s="10" t="s">
        <v>406</v>
      </c>
      <c r="AA568" s="10" t="s">
        <v>122</v>
      </c>
      <c r="AB568" s="10"/>
      <c r="AC568" s="10"/>
      <c r="AD568" s="10" t="s">
        <v>1683</v>
      </c>
      <c r="AE568" s="10"/>
      <c r="AF568" s="10" t="s">
        <v>1684</v>
      </c>
      <c r="AG568" s="10"/>
      <c r="AH568" s="11" t="s">
        <v>476</v>
      </c>
    </row>
    <row r="569" spans="1:34" customFormat="1" ht="48">
      <c r="A569" s="5" t="s">
        <v>1685</v>
      </c>
      <c r="B569" s="6" t="s">
        <v>42</v>
      </c>
      <c r="C569" s="6" t="s">
        <v>77</v>
      </c>
      <c r="D569" s="6" t="s">
        <v>78</v>
      </c>
      <c r="E569" s="6" t="s">
        <v>73</v>
      </c>
      <c r="F569" s="7">
        <f>IF(E569="-",1,IF(G569&gt;0,1,0))</f>
        <v>1</v>
      </c>
      <c r="G569" s="7">
        <v>4</v>
      </c>
      <c r="H569" s="7"/>
      <c r="I569" s="7"/>
      <c r="J569" s="7"/>
      <c r="K569" s="7"/>
      <c r="L569" s="7"/>
      <c r="M569" s="7"/>
      <c r="N569" s="7"/>
      <c r="O569" s="6"/>
      <c r="P569" s="6"/>
      <c r="Q569" s="6"/>
      <c r="R569" s="6"/>
      <c r="S569" s="6"/>
      <c r="T569" s="6"/>
      <c r="U569" s="6"/>
      <c r="V569" s="7">
        <v>4</v>
      </c>
      <c r="W569" s="7">
        <v>2</v>
      </c>
      <c r="X569" s="7">
        <v>0</v>
      </c>
      <c r="Y569" s="7">
        <v>3</v>
      </c>
      <c r="Z569" s="6"/>
      <c r="AA569" s="6" t="s">
        <v>190</v>
      </c>
      <c r="AB569" s="6"/>
      <c r="AC569" s="6"/>
      <c r="AD569" s="6" t="s">
        <v>1686</v>
      </c>
      <c r="AE569" s="6"/>
      <c r="AF569" s="6"/>
      <c r="AG569" s="6" t="s">
        <v>1687</v>
      </c>
      <c r="AH569" s="8" t="s">
        <v>48</v>
      </c>
    </row>
    <row r="570" spans="1:34" customFormat="1" ht="48">
      <c r="A570" s="9" t="s">
        <v>1688</v>
      </c>
      <c r="B570" s="10" t="s">
        <v>42</v>
      </c>
      <c r="C570" s="10" t="s">
        <v>91</v>
      </c>
      <c r="D570" s="10" t="s">
        <v>78</v>
      </c>
      <c r="E570" s="10" t="s">
        <v>73</v>
      </c>
      <c r="F570" s="7">
        <f>IF(E570="-",1,IF(G570&gt;0,1,0))</f>
        <v>1</v>
      </c>
      <c r="G570" s="7">
        <v>4</v>
      </c>
      <c r="H570" s="7"/>
      <c r="I570" s="7">
        <v>3</v>
      </c>
      <c r="J570" s="7"/>
      <c r="K570" s="7"/>
      <c r="L570" s="7"/>
      <c r="M570" s="7"/>
      <c r="N570" s="7"/>
      <c r="O570" s="10"/>
      <c r="P570" s="10"/>
      <c r="Q570" s="10"/>
      <c r="R570" s="10"/>
      <c r="S570" s="10"/>
      <c r="T570" s="10"/>
      <c r="U570" s="10"/>
      <c r="V570" s="7"/>
      <c r="W570" s="7"/>
      <c r="X570" s="7"/>
      <c r="Y570" s="7"/>
      <c r="Z570" s="10" t="s">
        <v>1689</v>
      </c>
      <c r="AA570" s="10"/>
      <c r="AB570" s="10"/>
      <c r="AC570" s="12" t="s">
        <v>87</v>
      </c>
      <c r="AD570" s="10" t="s">
        <v>1690</v>
      </c>
      <c r="AE570" s="10"/>
      <c r="AF570" s="10"/>
      <c r="AG570" s="10"/>
      <c r="AH570" s="11" t="s">
        <v>409</v>
      </c>
    </row>
    <row r="571" spans="1:34" customFormat="1" ht="36">
      <c r="A571" s="5" t="s">
        <v>1691</v>
      </c>
      <c r="B571" s="6" t="s">
        <v>126</v>
      </c>
      <c r="C571" s="6" t="s">
        <v>126</v>
      </c>
      <c r="D571" s="6" t="s">
        <v>59</v>
      </c>
      <c r="E571" s="6" t="s">
        <v>36</v>
      </c>
      <c r="F571" s="7">
        <f>IF(E571="-",1,IF(G571&gt;0,1,0))</f>
        <v>1</v>
      </c>
      <c r="G571" s="7">
        <v>0</v>
      </c>
      <c r="H571" s="7"/>
      <c r="I571" s="7"/>
      <c r="J571" s="7"/>
      <c r="K571" s="7"/>
      <c r="L571" s="7"/>
      <c r="M571" s="7"/>
      <c r="N571" s="7"/>
      <c r="O571" s="6"/>
      <c r="P571" s="6"/>
      <c r="Q571" s="6"/>
      <c r="R571" s="6"/>
      <c r="S571" s="6" t="s">
        <v>128</v>
      </c>
      <c r="T571" s="6" t="s">
        <v>175</v>
      </c>
      <c r="U571" s="6" t="s">
        <v>130</v>
      </c>
      <c r="V571" s="7">
        <v>7</v>
      </c>
      <c r="W571" s="7">
        <v>2</v>
      </c>
      <c r="X571" s="7">
        <v>7</v>
      </c>
      <c r="Y571" s="7">
        <v>3</v>
      </c>
      <c r="Z571" s="6"/>
      <c r="AA571" s="6" t="s">
        <v>1692</v>
      </c>
      <c r="AB571" s="6"/>
      <c r="AC571" s="6"/>
      <c r="AD571" s="6" t="s">
        <v>1693</v>
      </c>
      <c r="AE571" s="6"/>
      <c r="AF571" s="6"/>
      <c r="AG571" s="6"/>
      <c r="AH571" s="8" t="s">
        <v>260</v>
      </c>
    </row>
    <row r="572" spans="1:34" customFormat="1" ht="36">
      <c r="A572" s="5" t="s">
        <v>1694</v>
      </c>
      <c r="B572" s="6" t="s">
        <v>126</v>
      </c>
      <c r="C572" s="6" t="s">
        <v>126</v>
      </c>
      <c r="D572" s="6" t="s">
        <v>59</v>
      </c>
      <c r="E572" s="6"/>
      <c r="F572" s="7"/>
      <c r="G572" s="7"/>
      <c r="H572" s="7"/>
      <c r="I572" s="7"/>
      <c r="J572" s="7"/>
      <c r="K572" s="7"/>
      <c r="L572" s="7"/>
      <c r="M572" s="7"/>
      <c r="N572" s="7"/>
      <c r="O572" s="6"/>
      <c r="P572" s="6"/>
      <c r="Q572" s="6"/>
      <c r="R572" s="6"/>
      <c r="S572" s="6" t="s">
        <v>128</v>
      </c>
      <c r="T572" s="6" t="s">
        <v>135</v>
      </c>
      <c r="U572" s="6" t="s">
        <v>130</v>
      </c>
      <c r="V572" s="7">
        <v>7</v>
      </c>
      <c r="W572" s="7">
        <v>5</v>
      </c>
      <c r="X572" s="7">
        <v>7</v>
      </c>
      <c r="Y572" s="7">
        <v>6</v>
      </c>
      <c r="Z572" s="6"/>
      <c r="AA572" s="6" t="s">
        <v>1692</v>
      </c>
      <c r="AB572" s="6"/>
      <c r="AC572" s="6"/>
      <c r="AD572" s="6" t="s">
        <v>1693</v>
      </c>
      <c r="AE572" s="6"/>
      <c r="AF572" s="6"/>
      <c r="AG572" s="6"/>
      <c r="AH572" s="8" t="s">
        <v>260</v>
      </c>
    </row>
    <row r="573" spans="1:34" customFormat="1" ht="24">
      <c r="A573" s="5" t="s">
        <v>1695</v>
      </c>
      <c r="B573" s="6" t="s">
        <v>126</v>
      </c>
      <c r="C573" s="6" t="s">
        <v>126</v>
      </c>
      <c r="D573" s="6" t="s">
        <v>51</v>
      </c>
      <c r="E573" s="6" t="s">
        <v>66</v>
      </c>
      <c r="F573" s="7">
        <f>IF(E573="-",1,IF(G573&gt;0,1,0))</f>
        <v>1</v>
      </c>
      <c r="G573" s="7">
        <v>1</v>
      </c>
      <c r="H573" s="7"/>
      <c r="I573" s="7"/>
      <c r="J573" s="7"/>
      <c r="K573" s="7"/>
      <c r="L573" s="7"/>
      <c r="M573" s="7"/>
      <c r="N573" s="7"/>
      <c r="O573" s="6"/>
      <c r="P573" s="6"/>
      <c r="Q573" s="6"/>
      <c r="R573" s="6"/>
      <c r="S573" s="6" t="s">
        <v>128</v>
      </c>
      <c r="T573" s="6" t="s">
        <v>129</v>
      </c>
      <c r="U573" s="6" t="s">
        <v>151</v>
      </c>
      <c r="V573" s="7">
        <v>2</v>
      </c>
      <c r="W573" s="7">
        <v>1</v>
      </c>
      <c r="X573" s="7">
        <v>2</v>
      </c>
      <c r="Y573" s="7">
        <v>1</v>
      </c>
      <c r="Z573" s="6"/>
      <c r="AA573" s="6" t="s">
        <v>1696</v>
      </c>
      <c r="AB573" s="6"/>
      <c r="AC573" s="6"/>
      <c r="AD573" s="6" t="s">
        <v>1697</v>
      </c>
      <c r="AE573" s="6"/>
      <c r="AF573" s="6"/>
      <c r="AG573" s="6"/>
      <c r="AH573" s="8" t="s">
        <v>124</v>
      </c>
    </row>
    <row r="574" spans="1:34" customFormat="1" ht="24">
      <c r="A574" s="5" t="s">
        <v>1698</v>
      </c>
      <c r="B574" s="6" t="s">
        <v>126</v>
      </c>
      <c r="C574" s="6" t="s">
        <v>126</v>
      </c>
      <c r="D574" s="6" t="s">
        <v>51</v>
      </c>
      <c r="E574" s="6"/>
      <c r="F574" s="7"/>
      <c r="G574" s="7"/>
      <c r="H574" s="7"/>
      <c r="I574" s="7"/>
      <c r="J574" s="7"/>
      <c r="K574" s="7"/>
      <c r="L574" s="7"/>
      <c r="M574" s="7"/>
      <c r="N574" s="7"/>
      <c r="O574" s="6"/>
      <c r="P574" s="6"/>
      <c r="Q574" s="6"/>
      <c r="R574" s="6"/>
      <c r="S574" s="6" t="s">
        <v>128</v>
      </c>
      <c r="T574" s="6" t="s">
        <v>135</v>
      </c>
      <c r="U574" s="6" t="s">
        <v>151</v>
      </c>
      <c r="V574" s="7">
        <v>2</v>
      </c>
      <c r="W574" s="7">
        <v>2</v>
      </c>
      <c r="X574" s="7">
        <v>2</v>
      </c>
      <c r="Y574" s="7">
        <v>3</v>
      </c>
      <c r="Z574" s="6"/>
      <c r="AA574" s="6" t="s">
        <v>1696</v>
      </c>
      <c r="AB574" s="6"/>
      <c r="AC574" s="6"/>
      <c r="AD574" s="6" t="s">
        <v>1697</v>
      </c>
      <c r="AE574" s="6"/>
      <c r="AF574" s="6"/>
      <c r="AG574" s="6"/>
      <c r="AH574" s="8" t="s">
        <v>124</v>
      </c>
    </row>
    <row r="575" spans="1:34" customFormat="1" ht="36">
      <c r="A575" s="5" t="s">
        <v>1699</v>
      </c>
      <c r="B575" s="6" t="s">
        <v>126</v>
      </c>
      <c r="C575" s="6" t="s">
        <v>126</v>
      </c>
      <c r="D575" s="6" t="s">
        <v>44</v>
      </c>
      <c r="E575" s="6" t="s">
        <v>45</v>
      </c>
      <c r="F575" s="7">
        <f>IF(E575="-",1,IF(G575&gt;0,1,0))</f>
        <v>0</v>
      </c>
      <c r="G575" s="7">
        <v>0</v>
      </c>
      <c r="H575" s="7"/>
      <c r="I575" s="7"/>
      <c r="J575" s="7"/>
      <c r="K575" s="7"/>
      <c r="L575" s="7"/>
      <c r="M575" s="7"/>
      <c r="N575" s="7"/>
      <c r="O575" s="6"/>
      <c r="P575" s="6"/>
      <c r="Q575" s="6"/>
      <c r="R575" s="6"/>
      <c r="S575" s="6" t="s">
        <v>128</v>
      </c>
      <c r="T575" s="6" t="s">
        <v>175</v>
      </c>
      <c r="U575" s="6" t="s">
        <v>151</v>
      </c>
      <c r="V575" s="7">
        <v>10</v>
      </c>
      <c r="W575" s="7">
        <v>3</v>
      </c>
      <c r="X575" s="7">
        <v>7</v>
      </c>
      <c r="Y575" s="7">
        <v>6</v>
      </c>
      <c r="Z575" s="6"/>
      <c r="AA575" s="6" t="s">
        <v>1700</v>
      </c>
      <c r="AB575" s="6"/>
      <c r="AC575" s="6"/>
      <c r="AD575" s="6" t="s">
        <v>1701</v>
      </c>
      <c r="AE575" s="6"/>
      <c r="AF575" s="6" t="s">
        <v>1702</v>
      </c>
      <c r="AG575" s="6"/>
      <c r="AH575" s="8" t="s">
        <v>409</v>
      </c>
    </row>
    <row r="576" spans="1:34" customFormat="1" ht="36">
      <c r="A576" s="5" t="s">
        <v>1703</v>
      </c>
      <c r="B576" s="6" t="s">
        <v>126</v>
      </c>
      <c r="C576" s="6" t="s">
        <v>126</v>
      </c>
      <c r="D576" s="6" t="s">
        <v>44</v>
      </c>
      <c r="E576" s="6"/>
      <c r="F576" s="7"/>
      <c r="G576" s="7"/>
      <c r="H576" s="7"/>
      <c r="I576" s="7"/>
      <c r="J576" s="7"/>
      <c r="K576" s="7"/>
      <c r="L576" s="7"/>
      <c r="M576" s="7"/>
      <c r="N576" s="7"/>
      <c r="O576" s="6"/>
      <c r="P576" s="6"/>
      <c r="Q576" s="6"/>
      <c r="R576" s="6"/>
      <c r="S576" s="6" t="s">
        <v>128</v>
      </c>
      <c r="T576" s="6" t="s">
        <v>135</v>
      </c>
      <c r="U576" s="6" t="s">
        <v>151</v>
      </c>
      <c r="V576" s="7">
        <v>10</v>
      </c>
      <c r="W576" s="7">
        <v>10</v>
      </c>
      <c r="X576" s="7">
        <v>7</v>
      </c>
      <c r="Y576" s="7">
        <v>10</v>
      </c>
      <c r="Z576" s="6"/>
      <c r="AA576" s="6" t="s">
        <v>1700</v>
      </c>
      <c r="AB576" s="6"/>
      <c r="AC576" s="6"/>
      <c r="AD576" s="6" t="s">
        <v>1701</v>
      </c>
      <c r="AE576" s="6"/>
      <c r="AF576" s="6" t="s">
        <v>1702</v>
      </c>
      <c r="AG576" s="6"/>
      <c r="AH576" s="8" t="s">
        <v>409</v>
      </c>
    </row>
    <row r="577" spans="1:34" customFormat="1" ht="48">
      <c r="A577" s="5" t="s">
        <v>1704</v>
      </c>
      <c r="B577" s="6" t="s">
        <v>126</v>
      </c>
      <c r="C577" s="6" t="s">
        <v>126</v>
      </c>
      <c r="D577" s="6" t="s">
        <v>35</v>
      </c>
      <c r="E577" s="6" t="s">
        <v>36</v>
      </c>
      <c r="F577" s="7">
        <f>IF(E577="-",1,IF(G577&gt;0,1,0))</f>
        <v>1</v>
      </c>
      <c r="G577" s="7">
        <v>0</v>
      </c>
      <c r="H577" s="7"/>
      <c r="I577" s="7"/>
      <c r="J577" s="7"/>
      <c r="K577" s="7"/>
      <c r="L577" s="7"/>
      <c r="M577" s="7"/>
      <c r="N577" s="7"/>
      <c r="O577" s="6"/>
      <c r="P577" s="6"/>
      <c r="Q577" s="6"/>
      <c r="R577" s="6"/>
      <c r="S577" s="6" t="s">
        <v>128</v>
      </c>
      <c r="T577" s="6" t="s">
        <v>175</v>
      </c>
      <c r="U577" s="6" t="s">
        <v>151</v>
      </c>
      <c r="V577" s="7">
        <v>1</v>
      </c>
      <c r="W577" s="7">
        <v>1</v>
      </c>
      <c r="X577" s="7">
        <v>2</v>
      </c>
      <c r="Y577" s="7">
        <v>1</v>
      </c>
      <c r="Z577" s="6"/>
      <c r="AA577" s="6" t="s">
        <v>1540</v>
      </c>
      <c r="AB577" s="6"/>
      <c r="AC577" s="6"/>
      <c r="AD577" s="6" t="s">
        <v>1705</v>
      </c>
      <c r="AE577" s="6"/>
      <c r="AF577" s="6"/>
      <c r="AG577" s="6"/>
      <c r="AH577" s="8" t="s">
        <v>1706</v>
      </c>
    </row>
    <row r="578" spans="1:34" customFormat="1" ht="48">
      <c r="A578" s="5" t="s">
        <v>1707</v>
      </c>
      <c r="B578" s="6" t="s">
        <v>126</v>
      </c>
      <c r="C578" s="6" t="s">
        <v>126</v>
      </c>
      <c r="D578" s="6" t="s">
        <v>35</v>
      </c>
      <c r="E578" s="6"/>
      <c r="F578" s="7"/>
      <c r="G578" s="7"/>
      <c r="H578" s="7"/>
      <c r="I578" s="7"/>
      <c r="J578" s="7"/>
      <c r="K578" s="7"/>
      <c r="L578" s="7"/>
      <c r="M578" s="7"/>
      <c r="N578" s="7"/>
      <c r="O578" s="6"/>
      <c r="P578" s="6"/>
      <c r="Q578" s="6"/>
      <c r="R578" s="6"/>
      <c r="S578" s="6" t="s">
        <v>128</v>
      </c>
      <c r="T578" s="6" t="s">
        <v>135</v>
      </c>
      <c r="U578" s="6" t="s">
        <v>151</v>
      </c>
      <c r="V578" s="7">
        <v>1</v>
      </c>
      <c r="W578" s="7">
        <v>1</v>
      </c>
      <c r="X578" s="7">
        <v>2</v>
      </c>
      <c r="Y578" s="7">
        <v>2</v>
      </c>
      <c r="Z578" s="6"/>
      <c r="AA578" s="6" t="s">
        <v>1540</v>
      </c>
      <c r="AB578" s="6"/>
      <c r="AC578" s="6"/>
      <c r="AD578" s="6" t="s">
        <v>1705</v>
      </c>
      <c r="AE578" s="6"/>
      <c r="AF578" s="6"/>
      <c r="AG578" s="6"/>
      <c r="AH578" s="8" t="s">
        <v>1706</v>
      </c>
    </row>
    <row r="579" spans="1:34" customFormat="1" ht="72">
      <c r="A579" s="5" t="s">
        <v>1708</v>
      </c>
      <c r="B579" s="6" t="s">
        <v>33</v>
      </c>
      <c r="C579" s="6" t="s">
        <v>268</v>
      </c>
      <c r="D579" s="6" t="s">
        <v>51</v>
      </c>
      <c r="E579" s="6" t="s">
        <v>73</v>
      </c>
      <c r="F579" s="7">
        <f>IF(E579="-",1,IF(G579&gt;0,1,0))</f>
        <v>1</v>
      </c>
      <c r="G579" s="7">
        <v>3</v>
      </c>
      <c r="H579" s="7" t="s">
        <v>36</v>
      </c>
      <c r="I579" s="7" t="s">
        <v>36</v>
      </c>
      <c r="J579" s="7" t="s">
        <v>36</v>
      </c>
      <c r="K579" s="7"/>
      <c r="L579" s="7"/>
      <c r="M579" s="7"/>
      <c r="N579" s="7"/>
      <c r="O579" s="6"/>
      <c r="P579" s="6"/>
      <c r="Q579" s="6"/>
      <c r="R579" s="6"/>
      <c r="S579" s="6"/>
      <c r="T579" s="6"/>
      <c r="U579" s="6"/>
      <c r="V579" s="7"/>
      <c r="W579" s="7"/>
      <c r="X579" s="7"/>
      <c r="Y579" s="7"/>
      <c r="Z579" s="6"/>
      <c r="AA579" s="6" t="s">
        <v>269</v>
      </c>
      <c r="AB579" s="6"/>
      <c r="AC579" s="6"/>
      <c r="AD579" s="6" t="s">
        <v>1709</v>
      </c>
      <c r="AE579" s="6"/>
      <c r="AF579" s="6" t="s">
        <v>1710</v>
      </c>
      <c r="AG579" s="6"/>
      <c r="AH579" s="8" t="s">
        <v>316</v>
      </c>
    </row>
    <row r="580" spans="1:34" customFormat="1" ht="60">
      <c r="A580" s="5" t="s">
        <v>1711</v>
      </c>
      <c r="B580" s="6" t="s">
        <v>126</v>
      </c>
      <c r="C580" s="6" t="s">
        <v>126</v>
      </c>
      <c r="D580" s="6" t="s">
        <v>78</v>
      </c>
      <c r="E580" s="6" t="s">
        <v>73</v>
      </c>
      <c r="F580" s="7">
        <f>IF(E580="-",1,IF(G580&gt;0,1,0))</f>
        <v>1</v>
      </c>
      <c r="G580" s="7">
        <v>1</v>
      </c>
      <c r="H580" s="7"/>
      <c r="I580" s="7"/>
      <c r="J580" s="7"/>
      <c r="K580" s="7"/>
      <c r="L580" s="7"/>
      <c r="M580" s="7"/>
      <c r="N580" s="7"/>
      <c r="O580" s="6"/>
      <c r="P580" s="6"/>
      <c r="Q580" s="6"/>
      <c r="R580" s="6"/>
      <c r="S580" s="6" t="s">
        <v>169</v>
      </c>
      <c r="T580" s="6" t="s">
        <v>281</v>
      </c>
      <c r="U580" s="6" t="s">
        <v>151</v>
      </c>
      <c r="V580" s="7">
        <v>7</v>
      </c>
      <c r="W580" s="7">
        <v>3</v>
      </c>
      <c r="X580" s="7">
        <v>7</v>
      </c>
      <c r="Y580" s="7">
        <v>4</v>
      </c>
      <c r="Z580" s="6"/>
      <c r="AA580" s="6" t="s">
        <v>1712</v>
      </c>
      <c r="AB580" s="6"/>
      <c r="AC580" s="6"/>
      <c r="AD580" s="6" t="s">
        <v>1713</v>
      </c>
      <c r="AE580" s="6"/>
      <c r="AF580" s="6" t="s">
        <v>1714</v>
      </c>
      <c r="AG580" s="6"/>
      <c r="AH580" s="8" t="s">
        <v>487</v>
      </c>
    </row>
    <row r="581" spans="1:34" customFormat="1" ht="60">
      <c r="A581" s="5" t="s">
        <v>1715</v>
      </c>
      <c r="B581" s="6" t="s">
        <v>126</v>
      </c>
      <c r="C581" s="6" t="s">
        <v>126</v>
      </c>
      <c r="D581" s="6" t="s">
        <v>78</v>
      </c>
      <c r="E581" s="6"/>
      <c r="F581" s="7"/>
      <c r="G581" s="7"/>
      <c r="H581" s="7"/>
      <c r="I581" s="7"/>
      <c r="J581" s="7"/>
      <c r="K581" s="7"/>
      <c r="L581" s="7"/>
      <c r="M581" s="7"/>
      <c r="N581" s="7"/>
      <c r="O581" s="6"/>
      <c r="P581" s="6"/>
      <c r="Q581" s="6"/>
      <c r="R581" s="6"/>
      <c r="S581" s="6" t="s">
        <v>169</v>
      </c>
      <c r="T581" s="6" t="s">
        <v>135</v>
      </c>
      <c r="U581" s="6" t="s">
        <v>151</v>
      </c>
      <c r="V581" s="7">
        <v>7</v>
      </c>
      <c r="W581" s="7">
        <v>6</v>
      </c>
      <c r="X581" s="7">
        <v>7</v>
      </c>
      <c r="Y581" s="7">
        <v>6</v>
      </c>
      <c r="Z581" s="6"/>
      <c r="AA581" s="6" t="s">
        <v>1712</v>
      </c>
      <c r="AB581" s="6"/>
      <c r="AC581" s="6"/>
      <c r="AD581" s="6" t="s">
        <v>1713</v>
      </c>
      <c r="AE581" s="6"/>
      <c r="AF581" s="6" t="s">
        <v>1714</v>
      </c>
      <c r="AG581" s="6"/>
      <c r="AH581" s="8" t="s">
        <v>487</v>
      </c>
    </row>
    <row r="582" spans="1:34" customFormat="1" ht="36">
      <c r="A582" s="5" t="s">
        <v>1716</v>
      </c>
      <c r="B582" s="6" t="s">
        <v>42</v>
      </c>
      <c r="C582" s="6" t="s">
        <v>43</v>
      </c>
      <c r="D582" s="6" t="s">
        <v>160</v>
      </c>
      <c r="E582" s="6" t="s">
        <v>73</v>
      </c>
      <c r="F582" s="7">
        <f>IF(E582="-",1,IF(G582&gt;0,1,0))</f>
        <v>1</v>
      </c>
      <c r="G582" s="7">
        <v>4</v>
      </c>
      <c r="H582" s="7"/>
      <c r="I582" s="7"/>
      <c r="J582" s="7"/>
      <c r="K582" s="7"/>
      <c r="L582" s="7"/>
      <c r="M582" s="7"/>
      <c r="N582" s="7"/>
      <c r="O582" s="6"/>
      <c r="P582" s="6"/>
      <c r="Q582" s="6"/>
      <c r="R582" s="6"/>
      <c r="S582" s="6"/>
      <c r="T582" s="6"/>
      <c r="U582" s="6"/>
      <c r="V582" s="7"/>
      <c r="W582" s="7"/>
      <c r="X582" s="7"/>
      <c r="Y582" s="7"/>
      <c r="Z582" s="6" t="s">
        <v>1717</v>
      </c>
      <c r="AA582" s="6" t="s">
        <v>415</v>
      </c>
      <c r="AB582" s="6"/>
      <c r="AC582" s="6" t="s">
        <v>145</v>
      </c>
      <c r="AD582" s="6" t="s">
        <v>1718</v>
      </c>
      <c r="AE582" s="6"/>
      <c r="AF582" s="6"/>
      <c r="AG582" s="6"/>
      <c r="AH582" s="8" t="s">
        <v>113</v>
      </c>
    </row>
    <row r="583" spans="1:34" customFormat="1" ht="36">
      <c r="A583" s="9" t="s">
        <v>1719</v>
      </c>
      <c r="B583" s="10" t="s">
        <v>42</v>
      </c>
      <c r="C583" s="10" t="s">
        <v>91</v>
      </c>
      <c r="D583" s="6" t="s">
        <v>51</v>
      </c>
      <c r="E583" s="10" t="s">
        <v>73</v>
      </c>
      <c r="F583" s="7">
        <f>IF(E583="-",1,IF(G583&gt;0,1,0))</f>
        <v>1</v>
      </c>
      <c r="G583" s="7">
        <v>4</v>
      </c>
      <c r="H583" s="7"/>
      <c r="I583" s="7">
        <v>6</v>
      </c>
      <c r="J583" s="7"/>
      <c r="K583" s="7"/>
      <c r="L583" s="7"/>
      <c r="M583" s="7"/>
      <c r="N583" s="7"/>
      <c r="O583" s="10"/>
      <c r="P583" s="10"/>
      <c r="Q583" s="10"/>
      <c r="R583" s="10"/>
      <c r="S583" s="10"/>
      <c r="T583" s="10"/>
      <c r="U583" s="10"/>
      <c r="V583" s="7"/>
      <c r="W583" s="7"/>
      <c r="X583" s="7"/>
      <c r="Y583" s="7"/>
      <c r="Z583" s="10" t="s">
        <v>139</v>
      </c>
      <c r="AA583" s="10"/>
      <c r="AB583" s="10"/>
      <c r="AC583" s="12" t="s">
        <v>87</v>
      </c>
      <c r="AD583" s="10" t="s">
        <v>1720</v>
      </c>
      <c r="AE583" s="10"/>
      <c r="AF583" s="10"/>
      <c r="AG583" s="10"/>
      <c r="AH583" s="11" t="s">
        <v>528</v>
      </c>
    </row>
    <row r="584" spans="1:34" customFormat="1" ht="60">
      <c r="A584" s="5" t="s">
        <v>1721</v>
      </c>
      <c r="B584" s="6" t="s">
        <v>42</v>
      </c>
      <c r="C584" s="6" t="s">
        <v>50</v>
      </c>
      <c r="D584" s="6" t="s">
        <v>44</v>
      </c>
      <c r="E584" s="6" t="s">
        <v>73</v>
      </c>
      <c r="F584" s="7">
        <f>IF(E584="-",1,IF(G584&gt;0,1,0))</f>
        <v>0</v>
      </c>
      <c r="G584" s="7">
        <v>0</v>
      </c>
      <c r="H584" s="7"/>
      <c r="I584" s="7"/>
      <c r="J584" s="7"/>
      <c r="K584" s="7"/>
      <c r="L584" s="7"/>
      <c r="M584" s="7"/>
      <c r="N584" s="7"/>
      <c r="O584" s="6"/>
      <c r="P584" s="6"/>
      <c r="Q584" s="6"/>
      <c r="R584" s="6"/>
      <c r="S584" s="6"/>
      <c r="T584" s="6"/>
      <c r="U584" s="6"/>
      <c r="V584" s="7">
        <v>5</v>
      </c>
      <c r="W584" s="7">
        <v>0</v>
      </c>
      <c r="X584" s="7">
        <v>10</v>
      </c>
      <c r="Y584" s="7">
        <v>2</v>
      </c>
      <c r="Z584" s="6" t="s">
        <v>639</v>
      </c>
      <c r="AA584" s="6" t="s">
        <v>1722</v>
      </c>
      <c r="AB584" s="6"/>
      <c r="AC584" s="6"/>
      <c r="AD584" s="6" t="s">
        <v>1723</v>
      </c>
      <c r="AE584" s="6"/>
      <c r="AF584" s="6"/>
      <c r="AG584" s="6"/>
      <c r="AH584" s="8" t="s">
        <v>133</v>
      </c>
    </row>
    <row r="585" spans="1:34" customFormat="1" ht="24">
      <c r="A585" s="5" t="s">
        <v>1724</v>
      </c>
      <c r="B585" s="6" t="s">
        <v>42</v>
      </c>
      <c r="C585" s="6" t="s">
        <v>327</v>
      </c>
      <c r="D585" s="6" t="s">
        <v>51</v>
      </c>
      <c r="E585" s="6" t="s">
        <v>45</v>
      </c>
      <c r="F585" s="7">
        <f>IF(E585="-",1,IF(G585&gt;0,1,0))</f>
        <v>1</v>
      </c>
      <c r="G585" s="7">
        <v>1</v>
      </c>
      <c r="H585" s="7"/>
      <c r="I585" s="7"/>
      <c r="J585" s="7"/>
      <c r="K585" s="7"/>
      <c r="L585" s="7"/>
      <c r="M585" s="7">
        <v>5</v>
      </c>
      <c r="N585" s="7"/>
      <c r="O585" s="6"/>
      <c r="P585" s="6"/>
      <c r="Q585" s="6"/>
      <c r="R585" s="6"/>
      <c r="S585" s="6"/>
      <c r="T585" s="6"/>
      <c r="U585" s="6"/>
      <c r="V585" s="7"/>
      <c r="W585" s="7"/>
      <c r="X585" s="7"/>
      <c r="Y585" s="7"/>
      <c r="Z585" s="6" t="s">
        <v>175</v>
      </c>
      <c r="AA585" s="6" t="s">
        <v>122</v>
      </c>
      <c r="AB585" s="6"/>
      <c r="AC585" s="6" t="s">
        <v>46</v>
      </c>
      <c r="AD585" s="6" t="s">
        <v>1725</v>
      </c>
      <c r="AE585" s="6"/>
      <c r="AF585" s="6"/>
      <c r="AG585" s="6"/>
      <c r="AH585" s="8" t="s">
        <v>108</v>
      </c>
    </row>
    <row r="586" spans="1:34" customFormat="1" ht="48">
      <c r="A586" s="5" t="s">
        <v>1726</v>
      </c>
      <c r="B586" s="6" t="s">
        <v>42</v>
      </c>
      <c r="C586" s="6" t="s">
        <v>65</v>
      </c>
      <c r="D586" s="6" t="s">
        <v>44</v>
      </c>
      <c r="E586" s="6" t="s">
        <v>73</v>
      </c>
      <c r="F586" s="7">
        <f>IF(E586="-",1,IF(G586&gt;0,1,0))</f>
        <v>0</v>
      </c>
      <c r="G586" s="7">
        <v>0</v>
      </c>
      <c r="H586" s="7"/>
      <c r="I586" s="7" t="s">
        <v>36</v>
      </c>
      <c r="J586" s="7"/>
      <c r="K586" s="7"/>
      <c r="L586" s="7"/>
      <c r="M586" s="7"/>
      <c r="N586" s="7"/>
      <c r="O586" s="6"/>
      <c r="P586" s="6"/>
      <c r="Q586" s="6"/>
      <c r="R586" s="6"/>
      <c r="S586" s="6"/>
      <c r="T586" s="6"/>
      <c r="U586" s="6"/>
      <c r="V586" s="7"/>
      <c r="W586" s="7"/>
      <c r="X586" s="7"/>
      <c r="Y586" s="7"/>
      <c r="Z586" s="6"/>
      <c r="AA586" s="6" t="s">
        <v>714</v>
      </c>
      <c r="AB586" s="6"/>
      <c r="AC586" s="6"/>
      <c r="AD586" s="6" t="s">
        <v>1727</v>
      </c>
      <c r="AE586" s="6"/>
      <c r="AF586" s="6"/>
      <c r="AG586" s="6"/>
      <c r="AH586" s="8" t="s">
        <v>537</v>
      </c>
    </row>
    <row r="587" spans="1:34" customFormat="1" ht="60">
      <c r="A587" s="5" t="s">
        <v>1728</v>
      </c>
      <c r="B587" s="6" t="s">
        <v>42</v>
      </c>
      <c r="C587" s="6" t="s">
        <v>393</v>
      </c>
      <c r="D587" s="6" t="s">
        <v>209</v>
      </c>
      <c r="E587" s="6" t="s">
        <v>36</v>
      </c>
      <c r="F587" s="7">
        <f>IF(E587="-",1,IF(G587&gt;0,1,0))</f>
        <v>1</v>
      </c>
      <c r="G587" s="7">
        <v>0</v>
      </c>
      <c r="H587" s="7"/>
      <c r="I587" s="7"/>
      <c r="J587" s="7"/>
      <c r="K587" s="7"/>
      <c r="L587" s="7"/>
      <c r="M587" s="7"/>
      <c r="N587" s="7"/>
      <c r="O587" s="6"/>
      <c r="P587" s="6"/>
      <c r="Q587" s="6"/>
      <c r="R587" s="6"/>
      <c r="S587" s="6"/>
      <c r="T587" s="6"/>
      <c r="U587" s="6"/>
      <c r="V587" s="7"/>
      <c r="W587" s="7"/>
      <c r="X587" s="7"/>
      <c r="Y587" s="7"/>
      <c r="Z587" s="6" t="s">
        <v>1729</v>
      </c>
      <c r="AA587" s="6"/>
      <c r="AB587" s="6"/>
      <c r="AC587" s="14" t="s">
        <v>102</v>
      </c>
      <c r="AD587" s="6" t="s">
        <v>1730</v>
      </c>
      <c r="AE587" s="6"/>
      <c r="AF587" s="6"/>
      <c r="AG587" s="6"/>
      <c r="AH587" s="8" t="s">
        <v>523</v>
      </c>
    </row>
    <row r="588" spans="1:34" customFormat="1" ht="36">
      <c r="A588" s="5" t="s">
        <v>1731</v>
      </c>
      <c r="B588" s="6" t="s">
        <v>42</v>
      </c>
      <c r="C588" s="6" t="s">
        <v>43</v>
      </c>
      <c r="D588" s="6" t="s">
        <v>51</v>
      </c>
      <c r="E588" s="6" t="s">
        <v>45</v>
      </c>
      <c r="F588" s="7">
        <f>IF(E588="-",1,IF(G588&gt;0,1,0))</f>
        <v>1</v>
      </c>
      <c r="G588" s="7">
        <v>3</v>
      </c>
      <c r="H588" s="7"/>
      <c r="I588" s="7"/>
      <c r="J588" s="7"/>
      <c r="K588" s="7"/>
      <c r="L588" s="7"/>
      <c r="M588" s="7"/>
      <c r="N588" s="7"/>
      <c r="O588" s="6"/>
      <c r="P588" s="6"/>
      <c r="Q588" s="6"/>
      <c r="R588" s="6"/>
      <c r="S588" s="6"/>
      <c r="T588" s="6"/>
      <c r="U588" s="6"/>
      <c r="V588" s="7"/>
      <c r="W588" s="7"/>
      <c r="X588" s="7"/>
      <c r="Y588" s="7"/>
      <c r="Z588" s="6"/>
      <c r="AA588" s="6" t="s">
        <v>122</v>
      </c>
      <c r="AB588" s="6"/>
      <c r="AC588" s="6" t="s">
        <v>369</v>
      </c>
      <c r="AD588" s="6" t="s">
        <v>1732</v>
      </c>
      <c r="AE588" s="6"/>
      <c r="AF588" s="6"/>
      <c r="AG588" s="6"/>
      <c r="AH588" s="8" t="s">
        <v>528</v>
      </c>
    </row>
    <row r="589" spans="1:34" customFormat="1" ht="24">
      <c r="A589" s="5" t="s">
        <v>1733</v>
      </c>
      <c r="B589" s="6" t="s">
        <v>42</v>
      </c>
      <c r="C589" s="6" t="s">
        <v>77</v>
      </c>
      <c r="D589" s="6" t="s">
        <v>78</v>
      </c>
      <c r="E589" s="6" t="s">
        <v>45</v>
      </c>
      <c r="F589" s="7">
        <f>IF(E589="-",1,IF(G589&gt;0,1,0))</f>
        <v>1</v>
      </c>
      <c r="G589" s="7">
        <v>1</v>
      </c>
      <c r="H589" s="7"/>
      <c r="I589" s="7"/>
      <c r="J589" s="7"/>
      <c r="K589" s="7"/>
      <c r="L589" s="7"/>
      <c r="M589" s="7"/>
      <c r="N589" s="7"/>
      <c r="O589" s="6"/>
      <c r="P589" s="6"/>
      <c r="Q589" s="6"/>
      <c r="R589" s="6"/>
      <c r="S589" s="6"/>
      <c r="T589" s="6"/>
      <c r="U589" s="6"/>
      <c r="V589" s="7">
        <v>15</v>
      </c>
      <c r="W589" s="7">
        <v>13</v>
      </c>
      <c r="X589" s="7">
        <v>10</v>
      </c>
      <c r="Y589" s="7">
        <v>15</v>
      </c>
      <c r="Z589" s="6"/>
      <c r="AA589" s="6" t="s">
        <v>206</v>
      </c>
      <c r="AB589" s="6"/>
      <c r="AC589" s="6"/>
      <c r="AD589" s="6" t="s">
        <v>1734</v>
      </c>
      <c r="AE589" s="6"/>
      <c r="AF589" s="6" t="s">
        <v>1735</v>
      </c>
      <c r="AG589" s="6"/>
      <c r="AH589" s="8" t="s">
        <v>1736</v>
      </c>
    </row>
    <row r="590" spans="1:34" customFormat="1" ht="24">
      <c r="A590" s="5" t="s">
        <v>1737</v>
      </c>
      <c r="B590" s="6" t="s">
        <v>42</v>
      </c>
      <c r="C590" s="6" t="s">
        <v>65</v>
      </c>
      <c r="D590" s="6" t="s">
        <v>51</v>
      </c>
      <c r="E590" s="6" t="s">
        <v>45</v>
      </c>
      <c r="F590" s="7">
        <f>IF(E590="-",1,IF(G590&gt;0,1,0))</f>
        <v>1</v>
      </c>
      <c r="G590" s="7">
        <v>1</v>
      </c>
      <c r="H590" s="7"/>
      <c r="I590" s="7">
        <v>6</v>
      </c>
      <c r="J590" s="7"/>
      <c r="K590" s="7"/>
      <c r="L590" s="7"/>
      <c r="M590" s="7"/>
      <c r="N590" s="7"/>
      <c r="O590" s="6"/>
      <c r="P590" s="6"/>
      <c r="Q590" s="6"/>
      <c r="R590" s="6"/>
      <c r="S590" s="6"/>
      <c r="T590" s="6"/>
      <c r="U590" s="6"/>
      <c r="V590" s="7"/>
      <c r="W590" s="7"/>
      <c r="X590" s="7"/>
      <c r="Y590" s="7"/>
      <c r="Z590" s="6"/>
      <c r="AA590" s="6" t="s">
        <v>224</v>
      </c>
      <c r="AB590" s="6"/>
      <c r="AC590" s="6"/>
      <c r="AD590" s="6" t="s">
        <v>1738</v>
      </c>
      <c r="AE590" s="6"/>
      <c r="AF590" s="6"/>
      <c r="AG590" s="6"/>
      <c r="AH590" s="8" t="s">
        <v>100</v>
      </c>
    </row>
    <row r="591" spans="1:34" customFormat="1" ht="36">
      <c r="A591" s="5" t="s">
        <v>1739</v>
      </c>
      <c r="B591" s="6" t="s">
        <v>42</v>
      </c>
      <c r="C591" s="6" t="s">
        <v>43</v>
      </c>
      <c r="D591" s="6" t="s">
        <v>59</v>
      </c>
      <c r="E591" s="6" t="s">
        <v>36</v>
      </c>
      <c r="F591" s="7">
        <f>IF(E591="-",1,IF(G591&gt;0,1,0))</f>
        <v>1</v>
      </c>
      <c r="G591" s="7">
        <v>0</v>
      </c>
      <c r="H591" s="7"/>
      <c r="I591" s="7"/>
      <c r="J591" s="7"/>
      <c r="K591" s="7"/>
      <c r="L591" s="7"/>
      <c r="M591" s="7"/>
      <c r="N591" s="7"/>
      <c r="O591" s="6"/>
      <c r="P591" s="6"/>
      <c r="Q591" s="6"/>
      <c r="R591" s="6"/>
      <c r="S591" s="6"/>
      <c r="T591" s="6"/>
      <c r="U591" s="6"/>
      <c r="V591" s="7"/>
      <c r="W591" s="7"/>
      <c r="X591" s="7"/>
      <c r="Y591" s="7"/>
      <c r="Z591" s="6"/>
      <c r="AA591" s="6"/>
      <c r="AB591" s="6"/>
      <c r="AC591" s="6" t="s">
        <v>102</v>
      </c>
      <c r="AD591" s="6" t="s">
        <v>1740</v>
      </c>
      <c r="AE591" s="6" t="s">
        <v>1741</v>
      </c>
      <c r="AF591" s="6"/>
      <c r="AG591" s="6"/>
      <c r="AH591" s="8" t="s">
        <v>440</v>
      </c>
    </row>
    <row r="592" spans="1:34" customFormat="1" ht="24">
      <c r="A592" s="5" t="s">
        <v>1742</v>
      </c>
      <c r="B592" s="6" t="s">
        <v>42</v>
      </c>
      <c r="C592" s="6" t="s">
        <v>86</v>
      </c>
      <c r="D592" s="6" t="s">
        <v>193</v>
      </c>
      <c r="E592" s="6" t="s">
        <v>36</v>
      </c>
      <c r="F592" s="7">
        <f>IF(E592="-",1,IF(G592&gt;0,1,0))</f>
        <v>1</v>
      </c>
      <c r="G592" s="7">
        <v>0</v>
      </c>
      <c r="H592" s="7"/>
      <c r="I592" s="7"/>
      <c r="J592" s="7"/>
      <c r="K592" s="7"/>
      <c r="L592" s="7"/>
      <c r="M592" s="7">
        <v>4</v>
      </c>
      <c r="N592" s="7"/>
      <c r="O592" s="6"/>
      <c r="P592" s="6"/>
      <c r="Q592" s="6"/>
      <c r="R592" s="6"/>
      <c r="S592" s="6"/>
      <c r="T592" s="6"/>
      <c r="U592" s="6"/>
      <c r="V592" s="7"/>
      <c r="W592" s="7"/>
      <c r="X592" s="7"/>
      <c r="Y592" s="7"/>
      <c r="Z592" s="6"/>
      <c r="AA592" s="6"/>
      <c r="AB592" s="6"/>
      <c r="AC592" s="6" t="s">
        <v>46</v>
      </c>
      <c r="AD592" s="6" t="s">
        <v>1743</v>
      </c>
      <c r="AE592" s="6" t="s">
        <v>1744</v>
      </c>
      <c r="AF592" s="6"/>
      <c r="AG592" s="6"/>
      <c r="AH592" s="8" t="s">
        <v>276</v>
      </c>
    </row>
    <row r="593" spans="1:34" customFormat="1" ht="36">
      <c r="A593" s="9" t="s">
        <v>1745</v>
      </c>
      <c r="B593" s="10" t="s">
        <v>42</v>
      </c>
      <c r="C593" s="10" t="s">
        <v>91</v>
      </c>
      <c r="D593" s="10" t="s">
        <v>78</v>
      </c>
      <c r="E593" s="10" t="s">
        <v>73</v>
      </c>
      <c r="F593" s="7">
        <f>IF(E593="-",1,IF(G593&gt;0,1,0))</f>
        <v>1</v>
      </c>
      <c r="G593" s="7">
        <v>4</v>
      </c>
      <c r="H593" s="7"/>
      <c r="I593" s="7">
        <v>3</v>
      </c>
      <c r="J593" s="7"/>
      <c r="K593" s="7"/>
      <c r="L593" s="7"/>
      <c r="M593" s="7"/>
      <c r="N593" s="7"/>
      <c r="O593" s="10"/>
      <c r="P593" s="10"/>
      <c r="Q593" s="10"/>
      <c r="R593" s="10"/>
      <c r="S593" s="10"/>
      <c r="T593" s="10"/>
      <c r="U593" s="10"/>
      <c r="V593" s="7"/>
      <c r="W593" s="7"/>
      <c r="X593" s="7"/>
      <c r="Y593" s="7"/>
      <c r="Z593" s="10" t="s">
        <v>1746</v>
      </c>
      <c r="AA593" s="10"/>
      <c r="AB593" s="10"/>
      <c r="AC593" s="12" t="s">
        <v>369</v>
      </c>
      <c r="AD593" s="10" t="s">
        <v>1747</v>
      </c>
      <c r="AE593" s="10"/>
      <c r="AF593" s="10"/>
      <c r="AG593" s="10"/>
      <c r="AH593" s="11" t="s">
        <v>409</v>
      </c>
    </row>
    <row r="594" spans="1:34" customFormat="1" ht="60">
      <c r="A594" s="5" t="s">
        <v>1748</v>
      </c>
      <c r="B594" s="6" t="s">
        <v>42</v>
      </c>
      <c r="C594" s="6" t="s">
        <v>96</v>
      </c>
      <c r="D594" s="6" t="s">
        <v>262</v>
      </c>
      <c r="E594" s="6" t="s">
        <v>36</v>
      </c>
      <c r="F594" s="7">
        <f>IF(E594="-",1,IF(G594&gt;0,1,0))</f>
        <v>1</v>
      </c>
      <c r="G594" s="7">
        <v>0</v>
      </c>
      <c r="H594" s="7"/>
      <c r="I594" s="7"/>
      <c r="J594" s="7"/>
      <c r="K594" s="7"/>
      <c r="L594" s="7"/>
      <c r="M594" s="7"/>
      <c r="N594" s="7"/>
      <c r="O594" s="6"/>
      <c r="P594" s="6"/>
      <c r="Q594" s="6"/>
      <c r="R594" s="6"/>
      <c r="S594" s="6"/>
      <c r="T594" s="6"/>
      <c r="U594" s="6"/>
      <c r="V594" s="7">
        <v>4</v>
      </c>
      <c r="W594" s="7">
        <v>4</v>
      </c>
      <c r="X594" s="7">
        <v>3</v>
      </c>
      <c r="Y594" s="7">
        <v>4</v>
      </c>
      <c r="Z594" s="6"/>
      <c r="AA594" s="6" t="s">
        <v>79</v>
      </c>
      <c r="AB594" s="6"/>
      <c r="AC594" s="6"/>
      <c r="AD594" s="6" t="s">
        <v>1749</v>
      </c>
      <c r="AE594" s="6"/>
      <c r="AF594" s="6"/>
      <c r="AG594" s="6"/>
      <c r="AH594" s="8" t="s">
        <v>1750</v>
      </c>
    </row>
    <row r="595" spans="1:34" customFormat="1" ht="24">
      <c r="A595" s="9" t="s">
        <v>1751</v>
      </c>
      <c r="B595" s="10" t="s">
        <v>42</v>
      </c>
      <c r="C595" s="10" t="s">
        <v>91</v>
      </c>
      <c r="D595" s="6" t="s">
        <v>51</v>
      </c>
      <c r="E595" s="10" t="s">
        <v>66</v>
      </c>
      <c r="F595" s="7">
        <f>IF(E595="-",1,IF(G595&gt;0,1,0))</f>
        <v>1</v>
      </c>
      <c r="G595" s="7">
        <v>4</v>
      </c>
      <c r="H595" s="7"/>
      <c r="I595" s="7">
        <v>5</v>
      </c>
      <c r="J595" s="7"/>
      <c r="K595" s="7"/>
      <c r="L595" s="7"/>
      <c r="M595" s="7"/>
      <c r="N595" s="7"/>
      <c r="O595" s="10"/>
      <c r="P595" s="10"/>
      <c r="Q595" s="10"/>
      <c r="R595" s="10"/>
      <c r="S595" s="10"/>
      <c r="T595" s="10"/>
      <c r="U595" s="10"/>
      <c r="V595" s="7"/>
      <c r="W595" s="7"/>
      <c r="X595" s="7"/>
      <c r="Y595" s="7"/>
      <c r="Z595" s="10" t="s">
        <v>1752</v>
      </c>
      <c r="AA595" s="10"/>
      <c r="AB595" s="10"/>
      <c r="AC595" s="12" t="s">
        <v>87</v>
      </c>
      <c r="AD595" s="10" t="s">
        <v>1753</v>
      </c>
      <c r="AE595" s="10"/>
      <c r="AF595" s="10"/>
      <c r="AG595" s="10"/>
      <c r="AH595" s="11" t="s">
        <v>166</v>
      </c>
    </row>
    <row r="596" spans="1:34" customFormat="1" ht="36">
      <c r="A596" s="9" t="s">
        <v>1754</v>
      </c>
      <c r="B596" s="10" t="s">
        <v>42</v>
      </c>
      <c r="C596" s="10" t="s">
        <v>91</v>
      </c>
      <c r="D596" s="10" t="s">
        <v>318</v>
      </c>
      <c r="E596" s="10" t="s">
        <v>36</v>
      </c>
      <c r="F596" s="7">
        <f>IF(E596="-",1,IF(G596&gt;0,1,0))</f>
        <v>1</v>
      </c>
      <c r="G596" s="7">
        <v>0</v>
      </c>
      <c r="H596" s="7"/>
      <c r="I596" s="7">
        <v>2</v>
      </c>
      <c r="J596" s="7"/>
      <c r="K596" s="7"/>
      <c r="L596" s="7"/>
      <c r="M596" s="7"/>
      <c r="N596" s="7"/>
      <c r="O596" s="10"/>
      <c r="P596" s="10"/>
      <c r="Q596" s="10"/>
      <c r="R596" s="10"/>
      <c r="S596" s="10"/>
      <c r="T596" s="10"/>
      <c r="U596" s="10"/>
      <c r="V596" s="7"/>
      <c r="W596" s="7"/>
      <c r="X596" s="7"/>
      <c r="Y596" s="7"/>
      <c r="Z596" s="10" t="s">
        <v>1755</v>
      </c>
      <c r="AA596" s="10"/>
      <c r="AB596" s="10"/>
      <c r="AC596" s="12" t="s">
        <v>46</v>
      </c>
      <c r="AD596" s="10" t="s">
        <v>1756</v>
      </c>
      <c r="AE596" s="10"/>
      <c r="AF596" s="10"/>
      <c r="AG596" s="10"/>
      <c r="AH596" s="11" t="s">
        <v>1209</v>
      </c>
    </row>
    <row r="597" spans="1:34" customFormat="1" ht="48">
      <c r="A597" s="5" t="s">
        <v>1757</v>
      </c>
      <c r="B597" s="6" t="s">
        <v>33</v>
      </c>
      <c r="C597" s="6" t="s">
        <v>34</v>
      </c>
      <c r="D597" s="6" t="s">
        <v>59</v>
      </c>
      <c r="E597" s="6" t="s">
        <v>36</v>
      </c>
      <c r="F597" s="7">
        <f>IF(E597="-",1,IF(G597&gt;0,1,0))</f>
        <v>1</v>
      </c>
      <c r="G597" s="7">
        <v>0</v>
      </c>
      <c r="H597" s="7">
        <v>3</v>
      </c>
      <c r="I597" s="7" t="s">
        <v>36</v>
      </c>
      <c r="J597" s="7">
        <v>2</v>
      </c>
      <c r="K597" s="7"/>
      <c r="L597" s="7"/>
      <c r="M597" s="7"/>
      <c r="N597" s="7"/>
      <c r="O597" s="6"/>
      <c r="P597" s="6"/>
      <c r="Q597" s="6"/>
      <c r="R597" s="6"/>
      <c r="S597" s="6"/>
      <c r="T597" s="6"/>
      <c r="U597" s="6"/>
      <c r="V597" s="7"/>
      <c r="W597" s="7"/>
      <c r="X597" s="7"/>
      <c r="Y597" s="7"/>
      <c r="Z597" s="6" t="s">
        <v>1758</v>
      </c>
      <c r="AA597" s="6" t="s">
        <v>1759</v>
      </c>
      <c r="AB597" s="6"/>
      <c r="AC597" s="6"/>
      <c r="AD597" s="6" t="s">
        <v>1760</v>
      </c>
      <c r="AE597" s="6"/>
      <c r="AF597" s="6"/>
      <c r="AG597" s="6"/>
      <c r="AH597" s="8" t="s">
        <v>63</v>
      </c>
    </row>
    <row r="598" spans="1:34" customFormat="1" ht="60">
      <c r="A598" s="5" t="s">
        <v>1761</v>
      </c>
      <c r="B598" s="6" t="s">
        <v>42</v>
      </c>
      <c r="C598" s="6" t="s">
        <v>159</v>
      </c>
      <c r="D598" s="6" t="s">
        <v>44</v>
      </c>
      <c r="E598" s="6" t="s">
        <v>66</v>
      </c>
      <c r="F598" s="7">
        <f>IF(E598="-",1,IF(G598&gt;0,1,0))</f>
        <v>1</v>
      </c>
      <c r="G598" s="7">
        <v>1</v>
      </c>
      <c r="H598" s="7"/>
      <c r="I598" s="7"/>
      <c r="J598" s="7"/>
      <c r="K598" s="7"/>
      <c r="L598" s="7">
        <v>5</v>
      </c>
      <c r="M598" s="7"/>
      <c r="N598" s="7"/>
      <c r="O598" s="6"/>
      <c r="P598" s="6"/>
      <c r="Q598" s="6"/>
      <c r="R598" s="6"/>
      <c r="S598" s="6"/>
      <c r="T598" s="6"/>
      <c r="U598" s="6"/>
      <c r="V598" s="7"/>
      <c r="W598" s="7"/>
      <c r="X598" s="7"/>
      <c r="Y598" s="7"/>
      <c r="Z598" s="6" t="s">
        <v>156</v>
      </c>
      <c r="AA598" s="6" t="s">
        <v>122</v>
      </c>
      <c r="AB598" s="6"/>
      <c r="AC598" s="14" t="s">
        <v>369</v>
      </c>
      <c r="AD598" s="6" t="s">
        <v>1762</v>
      </c>
      <c r="AE598" s="6"/>
      <c r="AF598" s="6" t="s">
        <v>172</v>
      </c>
      <c r="AG598" s="6"/>
      <c r="AH598" s="8" t="s">
        <v>1763</v>
      </c>
    </row>
    <row r="599" spans="1:34" customFormat="1" ht="60">
      <c r="A599" s="9" t="s">
        <v>1764</v>
      </c>
      <c r="B599" s="10" t="s">
        <v>42</v>
      </c>
      <c r="C599" s="10" t="s">
        <v>91</v>
      </c>
      <c r="D599" s="10" t="s">
        <v>44</v>
      </c>
      <c r="E599" s="10" t="s">
        <v>73</v>
      </c>
      <c r="F599" s="7">
        <f>IF(E599="-",1,IF(G599&gt;0,1,0))</f>
        <v>0</v>
      </c>
      <c r="G599" s="7">
        <v>0</v>
      </c>
      <c r="H599" s="7"/>
      <c r="I599" s="7">
        <v>4</v>
      </c>
      <c r="J599" s="7"/>
      <c r="K599" s="7"/>
      <c r="L599" s="7"/>
      <c r="M599" s="7"/>
      <c r="N599" s="7"/>
      <c r="O599" s="10"/>
      <c r="P599" s="10"/>
      <c r="Q599" s="10"/>
      <c r="R599" s="10"/>
      <c r="S599" s="10"/>
      <c r="T599" s="10"/>
      <c r="U599" s="10"/>
      <c r="V599" s="7"/>
      <c r="W599" s="7"/>
      <c r="X599" s="7"/>
      <c r="Y599" s="7"/>
      <c r="Z599" s="10" t="s">
        <v>216</v>
      </c>
      <c r="AA599" s="10"/>
      <c r="AB599" s="10"/>
      <c r="AC599" s="12" t="s">
        <v>102</v>
      </c>
      <c r="AD599" s="10" t="s">
        <v>1765</v>
      </c>
      <c r="AE599" s="10"/>
      <c r="AF599" s="10"/>
      <c r="AG599" s="10"/>
      <c r="AH599" s="11" t="s">
        <v>56</v>
      </c>
    </row>
    <row r="600" spans="1:34" customFormat="1" ht="60">
      <c r="A600" s="5" t="s">
        <v>1766</v>
      </c>
      <c r="B600" s="6" t="s">
        <v>42</v>
      </c>
      <c r="C600" s="6" t="s">
        <v>43</v>
      </c>
      <c r="D600" s="6" t="s">
        <v>127</v>
      </c>
      <c r="E600" s="6" t="s">
        <v>73</v>
      </c>
      <c r="F600" s="7">
        <f>IF(E600="-",1,IF(G600&gt;0,1,0))</f>
        <v>1</v>
      </c>
      <c r="G600" s="7">
        <v>1</v>
      </c>
      <c r="H600" s="7"/>
      <c r="I600" s="7"/>
      <c r="J600" s="7"/>
      <c r="K600" s="7"/>
      <c r="L600" s="7"/>
      <c r="M600" s="7"/>
      <c r="N600" s="7"/>
      <c r="O600" s="6"/>
      <c r="P600" s="6"/>
      <c r="Q600" s="6"/>
      <c r="R600" s="6"/>
      <c r="S600" s="6"/>
      <c r="T600" s="6"/>
      <c r="U600" s="6"/>
      <c r="V600" s="7"/>
      <c r="W600" s="7"/>
      <c r="X600" s="7"/>
      <c r="Y600" s="7"/>
      <c r="Z600" s="6"/>
      <c r="AA600" s="6" t="s">
        <v>122</v>
      </c>
      <c r="AB600" s="6"/>
      <c r="AC600" s="6" t="s">
        <v>46</v>
      </c>
      <c r="AD600" s="6" t="s">
        <v>1767</v>
      </c>
      <c r="AE600" s="6"/>
      <c r="AF600" s="6" t="s">
        <v>1768</v>
      </c>
      <c r="AG600" s="6"/>
      <c r="AH600" s="8" t="s">
        <v>891</v>
      </c>
    </row>
    <row r="601" spans="1:34" customFormat="1" ht="24">
      <c r="A601" s="5" t="s">
        <v>1769</v>
      </c>
      <c r="B601" s="6" t="s">
        <v>126</v>
      </c>
      <c r="C601" s="6" t="s">
        <v>126</v>
      </c>
      <c r="D601" s="6" t="s">
        <v>193</v>
      </c>
      <c r="E601" s="6" t="s">
        <v>36</v>
      </c>
      <c r="F601" s="7">
        <f>IF(E601="-",1,IF(G601&gt;0,1,0))</f>
        <v>1</v>
      </c>
      <c r="G601" s="7">
        <v>0</v>
      </c>
      <c r="H601" s="7"/>
      <c r="I601" s="7"/>
      <c r="J601" s="7"/>
      <c r="K601" s="7"/>
      <c r="L601" s="7"/>
      <c r="M601" s="7"/>
      <c r="N601" s="7"/>
      <c r="O601" s="6"/>
      <c r="P601" s="6"/>
      <c r="Q601" s="6"/>
      <c r="R601" s="6"/>
      <c r="S601" s="6" t="s">
        <v>128</v>
      </c>
      <c r="T601" s="6" t="s">
        <v>281</v>
      </c>
      <c r="U601" s="6" t="s">
        <v>130</v>
      </c>
      <c r="V601" s="7">
        <v>7</v>
      </c>
      <c r="W601" s="7">
        <v>2</v>
      </c>
      <c r="X601" s="7">
        <v>6</v>
      </c>
      <c r="Y601" s="7">
        <v>3</v>
      </c>
      <c r="Z601" s="6"/>
      <c r="AA601" s="6" t="s">
        <v>1770</v>
      </c>
      <c r="AB601" s="6"/>
      <c r="AC601" s="6"/>
      <c r="AD601" s="6" t="s">
        <v>1771</v>
      </c>
      <c r="AE601" s="6" t="s">
        <v>1772</v>
      </c>
      <c r="AF601" s="6"/>
      <c r="AG601" s="6"/>
      <c r="AH601" s="8" t="s">
        <v>89</v>
      </c>
    </row>
    <row r="602" spans="1:34" customFormat="1" ht="24">
      <c r="A602" s="5" t="s">
        <v>1773</v>
      </c>
      <c r="B602" s="6" t="s">
        <v>126</v>
      </c>
      <c r="C602" s="6" t="s">
        <v>126</v>
      </c>
      <c r="D602" s="6" t="s">
        <v>193</v>
      </c>
      <c r="E602" s="6"/>
      <c r="F602" s="7"/>
      <c r="G602" s="7"/>
      <c r="H602" s="7"/>
      <c r="I602" s="7"/>
      <c r="J602" s="7"/>
      <c r="K602" s="7"/>
      <c r="L602" s="7"/>
      <c r="M602" s="7"/>
      <c r="N602" s="7"/>
      <c r="O602" s="6"/>
      <c r="P602" s="6"/>
      <c r="Q602" s="6"/>
      <c r="R602" s="6"/>
      <c r="S602" s="6" t="s">
        <v>128</v>
      </c>
      <c r="T602" s="6" t="s">
        <v>135</v>
      </c>
      <c r="U602" s="6" t="s">
        <v>130</v>
      </c>
      <c r="V602" s="7">
        <v>7</v>
      </c>
      <c r="W602" s="7">
        <v>6</v>
      </c>
      <c r="X602" s="7">
        <v>6</v>
      </c>
      <c r="Y602" s="7">
        <v>7</v>
      </c>
      <c r="Z602" s="6"/>
      <c r="AA602" s="6" t="s">
        <v>1770</v>
      </c>
      <c r="AB602" s="6"/>
      <c r="AC602" s="6"/>
      <c r="AD602" s="6" t="s">
        <v>1771</v>
      </c>
      <c r="AE602" s="6" t="s">
        <v>1772</v>
      </c>
      <c r="AF602" s="6"/>
      <c r="AG602" s="6"/>
      <c r="AH602" s="8" t="s">
        <v>89</v>
      </c>
    </row>
    <row r="603" spans="1:34" customFormat="1" ht="48">
      <c r="A603" s="5" t="s">
        <v>1774</v>
      </c>
      <c r="B603" s="6" t="s">
        <v>42</v>
      </c>
      <c r="C603" s="6" t="s">
        <v>43</v>
      </c>
      <c r="D603" s="6" t="s">
        <v>209</v>
      </c>
      <c r="E603" s="6" t="s">
        <v>36</v>
      </c>
      <c r="F603" s="7">
        <f>IF(E603="-",1,IF(G603&gt;0,1,0))</f>
        <v>1</v>
      </c>
      <c r="G603" s="7">
        <v>0</v>
      </c>
      <c r="H603" s="7"/>
      <c r="I603" s="7"/>
      <c r="J603" s="7"/>
      <c r="K603" s="7"/>
      <c r="L603" s="7"/>
      <c r="M603" s="7"/>
      <c r="N603" s="7"/>
      <c r="O603" s="6"/>
      <c r="P603" s="6"/>
      <c r="Q603" s="6"/>
      <c r="R603" s="6"/>
      <c r="S603" s="6"/>
      <c r="T603" s="6"/>
      <c r="U603" s="6"/>
      <c r="V603" s="7"/>
      <c r="W603" s="7"/>
      <c r="X603" s="7"/>
      <c r="Y603" s="7"/>
      <c r="Z603" s="6"/>
      <c r="AA603" s="6"/>
      <c r="AB603" s="6"/>
      <c r="AC603" s="6" t="s">
        <v>145</v>
      </c>
      <c r="AD603" s="6" t="s">
        <v>1775</v>
      </c>
      <c r="AE603" s="6"/>
      <c r="AF603" s="6"/>
      <c r="AG603" s="6"/>
      <c r="AH603" s="8" t="s">
        <v>1776</v>
      </c>
    </row>
    <row r="604" spans="1:34" customFormat="1" ht="24">
      <c r="A604" s="5" t="s">
        <v>1777</v>
      </c>
      <c r="B604" s="6" t="s">
        <v>126</v>
      </c>
      <c r="C604" s="6" t="s">
        <v>126</v>
      </c>
      <c r="D604" s="6" t="s">
        <v>51</v>
      </c>
      <c r="E604" s="6" t="s">
        <v>66</v>
      </c>
      <c r="F604" s="7">
        <f>IF(E604="-",1,IF(G604&gt;0,1,0))</f>
        <v>1</v>
      </c>
      <c r="G604" s="7">
        <v>1</v>
      </c>
      <c r="H604" s="7"/>
      <c r="I604" s="7"/>
      <c r="J604" s="7"/>
      <c r="K604" s="7"/>
      <c r="L604" s="7"/>
      <c r="M604" s="7"/>
      <c r="N604" s="7"/>
      <c r="O604" s="6"/>
      <c r="P604" s="6"/>
      <c r="Q604" s="6"/>
      <c r="R604" s="6"/>
      <c r="S604" s="6" t="s">
        <v>128</v>
      </c>
      <c r="T604" s="6" t="s">
        <v>129</v>
      </c>
      <c r="U604" s="6" t="s">
        <v>151</v>
      </c>
      <c r="V604" s="7">
        <v>2</v>
      </c>
      <c r="W604" s="7">
        <v>1</v>
      </c>
      <c r="X604" s="7">
        <v>3</v>
      </c>
      <c r="Y604" s="7">
        <v>1</v>
      </c>
      <c r="Z604" s="6"/>
      <c r="AA604" s="6" t="s">
        <v>1778</v>
      </c>
      <c r="AB604" s="6"/>
      <c r="AC604" s="6"/>
      <c r="AD604" s="6" t="s">
        <v>1779</v>
      </c>
      <c r="AE604" s="6"/>
      <c r="AF604" s="6"/>
      <c r="AG604" s="6"/>
      <c r="AH604" s="8" t="s">
        <v>178</v>
      </c>
    </row>
    <row r="605" spans="1:34" customFormat="1" ht="24">
      <c r="A605" s="5" t="s">
        <v>1780</v>
      </c>
      <c r="B605" s="6" t="s">
        <v>126</v>
      </c>
      <c r="C605" s="6" t="s">
        <v>126</v>
      </c>
      <c r="D605" s="6" t="s">
        <v>51</v>
      </c>
      <c r="E605" s="6"/>
      <c r="F605" s="7"/>
      <c r="G605" s="7"/>
      <c r="H605" s="7"/>
      <c r="I605" s="7"/>
      <c r="J605" s="7"/>
      <c r="K605" s="7"/>
      <c r="L605" s="7"/>
      <c r="M605" s="7"/>
      <c r="N605" s="7"/>
      <c r="O605" s="6"/>
      <c r="P605" s="6"/>
      <c r="Q605" s="6"/>
      <c r="R605" s="6"/>
      <c r="S605" s="6" t="s">
        <v>128</v>
      </c>
      <c r="T605" s="6" t="s">
        <v>135</v>
      </c>
      <c r="U605" s="6" t="s">
        <v>151</v>
      </c>
      <c r="V605" s="7">
        <v>2</v>
      </c>
      <c r="W605" s="7">
        <v>2</v>
      </c>
      <c r="X605" s="7">
        <v>3</v>
      </c>
      <c r="Y605" s="7">
        <v>3</v>
      </c>
      <c r="Z605" s="6"/>
      <c r="AA605" s="6" t="s">
        <v>1778</v>
      </c>
      <c r="AB605" s="6"/>
      <c r="AC605" s="6"/>
      <c r="AD605" s="6" t="s">
        <v>1779</v>
      </c>
      <c r="AE605" s="6"/>
      <c r="AF605" s="6"/>
      <c r="AG605" s="6"/>
      <c r="AH605" s="8" t="s">
        <v>178</v>
      </c>
    </row>
    <row r="606" spans="1:34" customFormat="1" ht="36">
      <c r="A606" s="5" t="s">
        <v>1781</v>
      </c>
      <c r="B606" s="6" t="s">
        <v>42</v>
      </c>
      <c r="C606" s="6" t="s">
        <v>137</v>
      </c>
      <c r="D606" s="6" t="s">
        <v>51</v>
      </c>
      <c r="E606" s="6" t="s">
        <v>138</v>
      </c>
      <c r="F606" s="7">
        <f>IF(E606="-",1,IF(G606&gt;0,1,0))</f>
        <v>1</v>
      </c>
      <c r="G606" s="7">
        <v>1</v>
      </c>
      <c r="H606" s="7"/>
      <c r="I606" s="7"/>
      <c r="J606" s="7"/>
      <c r="K606" s="7"/>
      <c r="L606" s="7"/>
      <c r="M606" s="7"/>
      <c r="N606" s="7"/>
      <c r="O606" s="6"/>
      <c r="P606" s="6"/>
      <c r="Q606" s="6"/>
      <c r="R606" s="6"/>
      <c r="S606" s="6"/>
      <c r="T606" s="6"/>
      <c r="U606" s="6"/>
      <c r="V606" s="7"/>
      <c r="W606" s="7"/>
      <c r="X606" s="7"/>
      <c r="Y606" s="7"/>
      <c r="Z606" s="6" t="s">
        <v>295</v>
      </c>
      <c r="AA606" s="6" t="s">
        <v>122</v>
      </c>
      <c r="AB606" s="6"/>
      <c r="AC606" s="6"/>
      <c r="AD606" s="6" t="s">
        <v>1782</v>
      </c>
      <c r="AE606" s="6" t="s">
        <v>141</v>
      </c>
      <c r="AF606" s="6"/>
      <c r="AG606" s="6"/>
      <c r="AH606" s="8" t="s">
        <v>1783</v>
      </c>
    </row>
    <row r="607" spans="1:34" customFormat="1" ht="48">
      <c r="A607" s="5" t="s">
        <v>1784</v>
      </c>
      <c r="B607" s="6" t="s">
        <v>42</v>
      </c>
      <c r="C607" s="6" t="s">
        <v>327</v>
      </c>
      <c r="D607" s="6" t="s">
        <v>51</v>
      </c>
      <c r="E607" s="6" t="s">
        <v>66</v>
      </c>
      <c r="F607" s="7">
        <f>IF(E607="-",1,IF(G607&gt;0,1,0))</f>
        <v>1</v>
      </c>
      <c r="G607" s="7">
        <v>4</v>
      </c>
      <c r="H607" s="7"/>
      <c r="I607" s="7"/>
      <c r="J607" s="7"/>
      <c r="K607" s="7"/>
      <c r="L607" s="7"/>
      <c r="M607" s="7">
        <v>4</v>
      </c>
      <c r="N607" s="7"/>
      <c r="O607" s="6"/>
      <c r="P607" s="6"/>
      <c r="Q607" s="6"/>
      <c r="R607" s="6"/>
      <c r="S607" s="6"/>
      <c r="T607" s="6"/>
      <c r="U607" s="6"/>
      <c r="V607" s="7"/>
      <c r="W607" s="7"/>
      <c r="X607" s="7"/>
      <c r="Y607" s="7"/>
      <c r="Z607" s="6" t="s">
        <v>1429</v>
      </c>
      <c r="AA607" s="6"/>
      <c r="AB607" s="6"/>
      <c r="AC607" s="6" t="s">
        <v>46</v>
      </c>
      <c r="AD607" s="6" t="s">
        <v>1785</v>
      </c>
      <c r="AE607" s="6"/>
      <c r="AF607" s="6"/>
      <c r="AG607" s="6"/>
      <c r="AH607" s="8" t="s">
        <v>108</v>
      </c>
    </row>
    <row r="608" spans="1:34" customFormat="1" ht="48">
      <c r="A608" s="5" t="s">
        <v>1786</v>
      </c>
      <c r="B608" s="6" t="s">
        <v>42</v>
      </c>
      <c r="C608" s="6" t="s">
        <v>393</v>
      </c>
      <c r="D608" s="6" t="s">
        <v>160</v>
      </c>
      <c r="E608" s="6" t="s">
        <v>73</v>
      </c>
      <c r="F608" s="7">
        <f>IF(E608="-",1,IF(G608&gt;0,1,0))</f>
        <v>1</v>
      </c>
      <c r="G608" s="7">
        <v>4</v>
      </c>
      <c r="H608" s="7"/>
      <c r="I608" s="7"/>
      <c r="J608" s="7"/>
      <c r="K608" s="7"/>
      <c r="L608" s="7"/>
      <c r="M608" s="7"/>
      <c r="N608" s="7"/>
      <c r="O608" s="6"/>
      <c r="P608" s="6"/>
      <c r="Q608" s="6"/>
      <c r="R608" s="6"/>
      <c r="S608" s="6"/>
      <c r="T608" s="6"/>
      <c r="U608" s="6"/>
      <c r="V608" s="7"/>
      <c r="W608" s="7"/>
      <c r="X608" s="7"/>
      <c r="Y608" s="7"/>
      <c r="Z608" s="6" t="s">
        <v>126</v>
      </c>
      <c r="AA608" s="6"/>
      <c r="AB608" s="6"/>
      <c r="AC608" s="14" t="s">
        <v>46</v>
      </c>
      <c r="AD608" s="6" t="s">
        <v>1787</v>
      </c>
      <c r="AE608" s="6"/>
      <c r="AF608" s="6" t="s">
        <v>1788</v>
      </c>
      <c r="AG608" s="6"/>
      <c r="AH608" s="8" t="s">
        <v>729</v>
      </c>
    </row>
    <row r="609" spans="1:34" customFormat="1" ht="48">
      <c r="A609" s="5" t="s">
        <v>1789</v>
      </c>
      <c r="B609" s="6" t="s">
        <v>42</v>
      </c>
      <c r="C609" s="6" t="s">
        <v>50</v>
      </c>
      <c r="D609" s="6" t="s">
        <v>78</v>
      </c>
      <c r="E609" s="6" t="s">
        <v>73</v>
      </c>
      <c r="F609" s="7">
        <f>IF(E609="-",1,IF(G609&gt;0,1,0))</f>
        <v>1</v>
      </c>
      <c r="G609" s="7">
        <v>2</v>
      </c>
      <c r="H609" s="7"/>
      <c r="I609" s="7"/>
      <c r="J609" s="7"/>
      <c r="K609" s="7"/>
      <c r="L609" s="7"/>
      <c r="M609" s="7"/>
      <c r="N609" s="7"/>
      <c r="O609" s="6"/>
      <c r="P609" s="6"/>
      <c r="Q609" s="6"/>
      <c r="R609" s="6"/>
      <c r="S609" s="6"/>
      <c r="T609" s="6"/>
      <c r="U609" s="6"/>
      <c r="V609" s="7">
        <v>3</v>
      </c>
      <c r="W609" s="7">
        <v>1</v>
      </c>
      <c r="X609" s="7">
        <v>4</v>
      </c>
      <c r="Y609" s="7">
        <v>3</v>
      </c>
      <c r="Z609" s="6" t="s">
        <v>1790</v>
      </c>
      <c r="AA609" s="6" t="s">
        <v>1156</v>
      </c>
      <c r="AB609" s="6"/>
      <c r="AC609" s="6"/>
      <c r="AD609" s="6" t="s">
        <v>1791</v>
      </c>
      <c r="AE609" s="6"/>
      <c r="AF609" s="6"/>
      <c r="AG609" s="6"/>
      <c r="AH609" s="8" t="s">
        <v>1202</v>
      </c>
    </row>
    <row r="610" spans="1:34" customFormat="1" ht="24">
      <c r="A610" s="5" t="s">
        <v>1792</v>
      </c>
      <c r="B610" s="6" t="s">
        <v>126</v>
      </c>
      <c r="C610" s="6" t="s">
        <v>126</v>
      </c>
      <c r="D610" s="6" t="s">
        <v>51</v>
      </c>
      <c r="E610" s="6" t="s">
        <v>66</v>
      </c>
      <c r="F610" s="7">
        <f>IF(E610="-",1,IF(G610&gt;0,1,0))</f>
        <v>1</v>
      </c>
      <c r="G610" s="7">
        <v>1</v>
      </c>
      <c r="H610" s="7"/>
      <c r="I610" s="7"/>
      <c r="J610" s="7"/>
      <c r="K610" s="7"/>
      <c r="L610" s="7"/>
      <c r="M610" s="7"/>
      <c r="N610" s="7"/>
      <c r="O610" s="6"/>
      <c r="P610" s="6"/>
      <c r="Q610" s="6"/>
      <c r="R610" s="6"/>
      <c r="S610" s="6" t="s">
        <v>128</v>
      </c>
      <c r="T610" s="6" t="s">
        <v>129</v>
      </c>
      <c r="U610" s="6" t="s">
        <v>151</v>
      </c>
      <c r="V610" s="7">
        <v>2</v>
      </c>
      <c r="W610" s="7">
        <v>1</v>
      </c>
      <c r="X610" s="7">
        <v>2</v>
      </c>
      <c r="Y610" s="7">
        <v>1</v>
      </c>
      <c r="Z610" s="6"/>
      <c r="AA610" s="6" t="s">
        <v>232</v>
      </c>
      <c r="AB610" s="6"/>
      <c r="AC610" s="6"/>
      <c r="AD610" s="6" t="s">
        <v>1793</v>
      </c>
      <c r="AE610" s="6"/>
      <c r="AF610" s="6"/>
      <c r="AG610" s="6"/>
      <c r="AH610" s="8" t="s">
        <v>656</v>
      </c>
    </row>
    <row r="611" spans="1:34" customFormat="1" ht="24">
      <c r="A611" s="5" t="s">
        <v>1794</v>
      </c>
      <c r="B611" s="6" t="s">
        <v>126</v>
      </c>
      <c r="C611" s="6" t="s">
        <v>126</v>
      </c>
      <c r="D611" s="6" t="s">
        <v>51</v>
      </c>
      <c r="E611" s="6"/>
      <c r="F611" s="7"/>
      <c r="G611" s="7"/>
      <c r="H611" s="7"/>
      <c r="I611" s="7"/>
      <c r="J611" s="7"/>
      <c r="K611" s="7"/>
      <c r="L611" s="7"/>
      <c r="M611" s="7"/>
      <c r="N611" s="7"/>
      <c r="O611" s="6"/>
      <c r="P611" s="6"/>
      <c r="Q611" s="6"/>
      <c r="R611" s="6"/>
      <c r="S611" s="6" t="s">
        <v>128</v>
      </c>
      <c r="T611" s="6" t="s">
        <v>135</v>
      </c>
      <c r="U611" s="6" t="s">
        <v>151</v>
      </c>
      <c r="V611" s="7">
        <v>2</v>
      </c>
      <c r="W611" s="7">
        <v>2</v>
      </c>
      <c r="X611" s="7">
        <v>2</v>
      </c>
      <c r="Y611" s="7">
        <v>2</v>
      </c>
      <c r="Z611" s="6"/>
      <c r="AA611" s="6" t="s">
        <v>232</v>
      </c>
      <c r="AB611" s="6"/>
      <c r="AC611" s="6"/>
      <c r="AD611" s="6" t="s">
        <v>1793</v>
      </c>
      <c r="AE611" s="6"/>
      <c r="AF611" s="6"/>
      <c r="AG611" s="6"/>
      <c r="AH611" s="8" t="s">
        <v>656</v>
      </c>
    </row>
    <row r="612" spans="1:34" customFormat="1" ht="36">
      <c r="A612" s="5" t="s">
        <v>1795</v>
      </c>
      <c r="B612" s="6" t="s">
        <v>42</v>
      </c>
      <c r="C612" s="6" t="s">
        <v>43</v>
      </c>
      <c r="D612" s="6" t="s">
        <v>127</v>
      </c>
      <c r="E612" s="6" t="s">
        <v>73</v>
      </c>
      <c r="F612" s="7">
        <f>IF(E612="-",1,IF(G612&gt;0,1,0))</f>
        <v>1</v>
      </c>
      <c r="G612" s="7">
        <v>1</v>
      </c>
      <c r="H612" s="7"/>
      <c r="I612" s="7"/>
      <c r="J612" s="7"/>
      <c r="K612" s="7"/>
      <c r="L612" s="7"/>
      <c r="M612" s="7"/>
      <c r="N612" s="7"/>
      <c r="O612" s="6"/>
      <c r="P612" s="6"/>
      <c r="Q612" s="6"/>
      <c r="R612" s="6"/>
      <c r="S612" s="6"/>
      <c r="T612" s="6"/>
      <c r="U612" s="6"/>
      <c r="V612" s="7"/>
      <c r="W612" s="7"/>
      <c r="X612" s="7"/>
      <c r="Y612" s="7"/>
      <c r="Z612" s="6" t="s">
        <v>808</v>
      </c>
      <c r="AA612" s="6" t="s">
        <v>415</v>
      </c>
      <c r="AB612" s="6"/>
      <c r="AC612" s="6" t="s">
        <v>145</v>
      </c>
      <c r="AD612" s="6" t="s">
        <v>1796</v>
      </c>
      <c r="AE612" s="6"/>
      <c r="AF612" s="6"/>
      <c r="AG612" s="6"/>
      <c r="AH612" s="8" t="s">
        <v>1202</v>
      </c>
    </row>
    <row r="613" spans="1:34" customFormat="1" ht="24">
      <c r="A613" s="9" t="s">
        <v>1797</v>
      </c>
      <c r="B613" s="10" t="s">
        <v>42</v>
      </c>
      <c r="C613" s="10" t="s">
        <v>91</v>
      </c>
      <c r="D613" s="6" t="s">
        <v>51</v>
      </c>
      <c r="E613" s="10" t="s">
        <v>73</v>
      </c>
      <c r="F613" s="7">
        <f>IF(E613="-",1,IF(G613&gt;0,1,0))</f>
        <v>1</v>
      </c>
      <c r="G613" s="7">
        <v>4</v>
      </c>
      <c r="H613" s="7"/>
      <c r="I613" s="7">
        <v>4</v>
      </c>
      <c r="J613" s="7"/>
      <c r="K613" s="7"/>
      <c r="L613" s="7"/>
      <c r="M613" s="7"/>
      <c r="N613" s="7"/>
      <c r="O613" s="10"/>
      <c r="P613" s="10"/>
      <c r="Q613" s="10"/>
      <c r="R613" s="10"/>
      <c r="S613" s="10"/>
      <c r="T613" s="10"/>
      <c r="U613" s="10"/>
      <c r="V613" s="7"/>
      <c r="W613" s="7"/>
      <c r="X613" s="7"/>
      <c r="Y613" s="7"/>
      <c r="Z613" s="10" t="s">
        <v>1798</v>
      </c>
      <c r="AA613" s="10"/>
      <c r="AB613" s="10"/>
      <c r="AC613" s="12" t="s">
        <v>46</v>
      </c>
      <c r="AD613" s="10" t="s">
        <v>1799</v>
      </c>
      <c r="AE613" s="10"/>
      <c r="AF613" s="10"/>
      <c r="AG613" s="10"/>
      <c r="AH613" s="11" t="s">
        <v>1038</v>
      </c>
    </row>
    <row r="614" spans="1:34" customFormat="1" ht="24">
      <c r="A614" s="5" t="s">
        <v>1800</v>
      </c>
      <c r="B614" s="6" t="s">
        <v>126</v>
      </c>
      <c r="C614" s="6" t="s">
        <v>126</v>
      </c>
      <c r="D614" s="6" t="s">
        <v>78</v>
      </c>
      <c r="E614" s="6" t="s">
        <v>66</v>
      </c>
      <c r="F614" s="7">
        <f>IF(E614="-",1,IF(G614&gt;0,1,0))</f>
        <v>1</v>
      </c>
      <c r="G614" s="7">
        <v>1</v>
      </c>
      <c r="H614" s="7"/>
      <c r="I614" s="7"/>
      <c r="J614" s="7"/>
      <c r="K614" s="7"/>
      <c r="L614" s="7"/>
      <c r="M614" s="7"/>
      <c r="N614" s="7"/>
      <c r="O614" s="6"/>
      <c r="P614" s="6"/>
      <c r="Q614" s="6"/>
      <c r="R614" s="6"/>
      <c r="S614" s="6" t="s">
        <v>169</v>
      </c>
      <c r="T614" s="6" t="s">
        <v>129</v>
      </c>
      <c r="U614" s="6" t="s">
        <v>130</v>
      </c>
      <c r="V614" s="7">
        <v>4</v>
      </c>
      <c r="W614" s="7">
        <v>2</v>
      </c>
      <c r="X614" s="7">
        <v>5</v>
      </c>
      <c r="Y614" s="7">
        <v>3</v>
      </c>
      <c r="Z614" s="6"/>
      <c r="AA614" s="6" t="s">
        <v>1801</v>
      </c>
      <c r="AB614" s="6"/>
      <c r="AC614" s="6"/>
      <c r="AD614" s="6" t="s">
        <v>1802</v>
      </c>
      <c r="AE614" s="6"/>
      <c r="AF614" s="6"/>
      <c r="AG614" s="6"/>
      <c r="AH614" s="8" t="s">
        <v>457</v>
      </c>
    </row>
    <row r="615" spans="1:34" customFormat="1" ht="36">
      <c r="A615" s="5" t="s">
        <v>1803</v>
      </c>
      <c r="B615" s="6" t="s">
        <v>42</v>
      </c>
      <c r="C615" s="6" t="s">
        <v>96</v>
      </c>
      <c r="D615" s="6" t="s">
        <v>160</v>
      </c>
      <c r="E615" s="6" t="s">
        <v>66</v>
      </c>
      <c r="F615" s="7">
        <f>IF(E615="-",1,IF(G615&gt;0,1,0))</f>
        <v>1</v>
      </c>
      <c r="G615" s="7">
        <v>4</v>
      </c>
      <c r="H615" s="7"/>
      <c r="I615" s="7"/>
      <c r="J615" s="7"/>
      <c r="K615" s="7"/>
      <c r="L615" s="7"/>
      <c r="M615" s="7"/>
      <c r="N615" s="7"/>
      <c r="O615" s="6"/>
      <c r="P615" s="6"/>
      <c r="Q615" s="6"/>
      <c r="R615" s="6"/>
      <c r="S615" s="6"/>
      <c r="T615" s="6"/>
      <c r="U615" s="6"/>
      <c r="V615" s="7">
        <v>3</v>
      </c>
      <c r="W615" s="7">
        <v>1</v>
      </c>
      <c r="X615" s="7">
        <v>3</v>
      </c>
      <c r="Y615" s="7">
        <v>2</v>
      </c>
      <c r="Z615" s="6"/>
      <c r="AA615" s="6" t="s">
        <v>206</v>
      </c>
      <c r="AB615" s="6"/>
      <c r="AC615" s="6"/>
      <c r="AD615" s="6" t="s">
        <v>1804</v>
      </c>
      <c r="AE615" s="6"/>
      <c r="AF615" s="6"/>
      <c r="AG615" s="6"/>
      <c r="AH615" s="8" t="s">
        <v>293</v>
      </c>
    </row>
    <row r="616" spans="1:34" customFormat="1" ht="48">
      <c r="A616" s="5" t="s">
        <v>1805</v>
      </c>
      <c r="B616" s="6" t="s">
        <v>126</v>
      </c>
      <c r="C616" s="6" t="s">
        <v>126</v>
      </c>
      <c r="D616" s="6" t="s">
        <v>44</v>
      </c>
      <c r="E616" s="6" t="s">
        <v>66</v>
      </c>
      <c r="F616" s="7">
        <f>IF(E616="-",1,IF(G616&gt;0,1,0))</f>
        <v>0</v>
      </c>
      <c r="G616" s="7">
        <v>0</v>
      </c>
      <c r="H616" s="7"/>
      <c r="I616" s="7"/>
      <c r="J616" s="7"/>
      <c r="K616" s="7"/>
      <c r="L616" s="7"/>
      <c r="M616" s="7"/>
      <c r="N616" s="7"/>
      <c r="O616" s="6"/>
      <c r="P616" s="6"/>
      <c r="Q616" s="6"/>
      <c r="R616" s="6"/>
      <c r="S616" s="6" t="s">
        <v>128</v>
      </c>
      <c r="T616" s="6" t="s">
        <v>150</v>
      </c>
      <c r="U616" s="6" t="s">
        <v>151</v>
      </c>
      <c r="V616" s="7">
        <v>3</v>
      </c>
      <c r="W616" s="7">
        <v>3</v>
      </c>
      <c r="X616" s="7">
        <v>2</v>
      </c>
      <c r="Y616" s="7">
        <v>3</v>
      </c>
      <c r="Z616" s="6"/>
      <c r="AA616" s="6" t="s">
        <v>1806</v>
      </c>
      <c r="AB616" s="6"/>
      <c r="AC616" s="6"/>
      <c r="AD616" s="6" t="s">
        <v>1807</v>
      </c>
      <c r="AE616" s="6"/>
      <c r="AF616" s="6" t="s">
        <v>1808</v>
      </c>
      <c r="AG616" s="6"/>
      <c r="AH616" s="8" t="s">
        <v>796</v>
      </c>
    </row>
    <row r="617" spans="1:34" customFormat="1" ht="48">
      <c r="A617" s="5" t="s">
        <v>1809</v>
      </c>
      <c r="B617" s="6" t="s">
        <v>126</v>
      </c>
      <c r="C617" s="6" t="s">
        <v>126</v>
      </c>
      <c r="D617" s="6" t="s">
        <v>44</v>
      </c>
      <c r="E617" s="6" t="s">
        <v>73</v>
      </c>
      <c r="F617" s="7">
        <f>IF(E617="-",1,IF(G617&gt;0,1,0))</f>
        <v>1</v>
      </c>
      <c r="G617" s="7">
        <v>1</v>
      </c>
      <c r="H617" s="7"/>
      <c r="I617" s="7"/>
      <c r="J617" s="7"/>
      <c r="K617" s="7"/>
      <c r="L617" s="7"/>
      <c r="M617" s="7"/>
      <c r="N617" s="7"/>
      <c r="O617" s="6"/>
      <c r="P617" s="6"/>
      <c r="Q617" s="6"/>
      <c r="R617" s="6"/>
      <c r="S617" s="6" t="s">
        <v>169</v>
      </c>
      <c r="T617" s="6" t="s">
        <v>129</v>
      </c>
      <c r="U617" s="6" t="s">
        <v>151</v>
      </c>
      <c r="V617" s="7">
        <v>5</v>
      </c>
      <c r="W617" s="7">
        <v>2</v>
      </c>
      <c r="X617" s="7">
        <v>4</v>
      </c>
      <c r="Y617" s="7">
        <v>3</v>
      </c>
      <c r="Z617" s="6"/>
      <c r="AA617" s="6" t="s">
        <v>1810</v>
      </c>
      <c r="AB617" s="6"/>
      <c r="AC617" s="6"/>
      <c r="AD617" s="6" t="s">
        <v>1811</v>
      </c>
      <c r="AE617" s="6"/>
      <c r="AF617" s="6"/>
      <c r="AG617" s="6"/>
      <c r="AH617" s="8" t="s">
        <v>487</v>
      </c>
    </row>
    <row r="618" spans="1:34" customFormat="1" ht="48">
      <c r="A618" s="5" t="s">
        <v>1812</v>
      </c>
      <c r="B618" s="6" t="s">
        <v>126</v>
      </c>
      <c r="C618" s="6" t="s">
        <v>126</v>
      </c>
      <c r="D618" s="6" t="s">
        <v>44</v>
      </c>
      <c r="E618" s="6"/>
      <c r="F618" s="7"/>
      <c r="G618" s="7"/>
      <c r="H618" s="7"/>
      <c r="I618" s="7"/>
      <c r="J618" s="7"/>
      <c r="K618" s="7"/>
      <c r="L618" s="7"/>
      <c r="M618" s="7"/>
      <c r="N618" s="7"/>
      <c r="O618" s="6"/>
      <c r="P618" s="6"/>
      <c r="Q618" s="6"/>
      <c r="R618" s="6"/>
      <c r="S618" s="6" t="s">
        <v>169</v>
      </c>
      <c r="T618" s="6" t="s">
        <v>135</v>
      </c>
      <c r="U618" s="6" t="s">
        <v>151</v>
      </c>
      <c r="V618" s="7">
        <v>5</v>
      </c>
      <c r="W618" s="7">
        <v>7</v>
      </c>
      <c r="X618" s="7">
        <v>4</v>
      </c>
      <c r="Y618" s="7">
        <v>5</v>
      </c>
      <c r="Z618" s="6"/>
      <c r="AA618" s="6" t="s">
        <v>1810</v>
      </c>
      <c r="AB618" s="6"/>
      <c r="AC618" s="6"/>
      <c r="AD618" s="6" t="s">
        <v>1811</v>
      </c>
      <c r="AE618" s="6"/>
      <c r="AF618" s="6"/>
      <c r="AG618" s="6"/>
      <c r="AH618" s="8" t="s">
        <v>487</v>
      </c>
    </row>
    <row r="619" spans="1:34" customFormat="1" ht="24">
      <c r="A619" s="5" t="s">
        <v>1813</v>
      </c>
      <c r="B619" s="6" t="s">
        <v>33</v>
      </c>
      <c r="C619" s="6" t="s">
        <v>34</v>
      </c>
      <c r="D619" s="6" t="s">
        <v>35</v>
      </c>
      <c r="E619" s="6" t="s">
        <v>36</v>
      </c>
      <c r="F619" s="7">
        <f>IF(E619="-",1,IF(G619&gt;0,1,0))</f>
        <v>1</v>
      </c>
      <c r="G619" s="7">
        <v>0</v>
      </c>
      <c r="H619" s="7">
        <v>3</v>
      </c>
      <c r="I619" s="7" t="s">
        <v>36</v>
      </c>
      <c r="J619" s="7">
        <v>2</v>
      </c>
      <c r="K619" s="7"/>
      <c r="L619" s="7"/>
      <c r="M619" s="7"/>
      <c r="N619" s="7"/>
      <c r="O619" s="6"/>
      <c r="P619" s="6"/>
      <c r="Q619" s="6"/>
      <c r="R619" s="6"/>
      <c r="S619" s="6"/>
      <c r="T619" s="6"/>
      <c r="U619" s="6"/>
      <c r="V619" s="7"/>
      <c r="W619" s="7"/>
      <c r="X619" s="7"/>
      <c r="Y619" s="7"/>
      <c r="Z619" s="6"/>
      <c r="AA619" s="6"/>
      <c r="AB619" s="6"/>
      <c r="AC619" s="6"/>
      <c r="AD619" s="6" t="s">
        <v>1814</v>
      </c>
      <c r="AE619" s="6"/>
      <c r="AF619" s="6"/>
      <c r="AG619" s="6"/>
      <c r="AH619" s="8" t="s">
        <v>63</v>
      </c>
    </row>
    <row r="620" spans="1:34" customFormat="1" ht="15">
      <c r="A620" s="5" t="s">
        <v>1815</v>
      </c>
      <c r="B620" s="6" t="s">
        <v>126</v>
      </c>
      <c r="C620" s="6" t="s">
        <v>126</v>
      </c>
      <c r="D620" s="6" t="s">
        <v>160</v>
      </c>
      <c r="E620" s="6" t="s">
        <v>73</v>
      </c>
      <c r="F620" s="7">
        <f>IF(E620="-",1,IF(G620&gt;0,1,0))</f>
        <v>1</v>
      </c>
      <c r="G620" s="7">
        <v>1</v>
      </c>
      <c r="H620" s="7"/>
      <c r="I620" s="7"/>
      <c r="J620" s="7"/>
      <c r="K620" s="7"/>
      <c r="L620" s="7"/>
      <c r="M620" s="7"/>
      <c r="N620" s="7"/>
      <c r="O620" s="6"/>
      <c r="P620" s="6"/>
      <c r="Q620" s="6"/>
      <c r="R620" s="6"/>
      <c r="S620" s="6" t="s">
        <v>128</v>
      </c>
      <c r="T620" s="6" t="s">
        <v>129</v>
      </c>
      <c r="U620" s="6" t="s">
        <v>130</v>
      </c>
      <c r="V620" s="7">
        <v>6</v>
      </c>
      <c r="W620" s="7">
        <v>2</v>
      </c>
      <c r="X620" s="7">
        <v>5</v>
      </c>
      <c r="Y620" s="7">
        <v>3</v>
      </c>
      <c r="Z620" s="6"/>
      <c r="AA620" s="6" t="s">
        <v>1816</v>
      </c>
      <c r="AB620" s="6" t="s">
        <v>1817</v>
      </c>
      <c r="AC620" s="6"/>
      <c r="AD620" s="6" t="s">
        <v>1818</v>
      </c>
      <c r="AE620" s="6"/>
      <c r="AF620" s="6"/>
      <c r="AG620" s="6"/>
      <c r="AH620" s="8" t="s">
        <v>108</v>
      </c>
    </row>
    <row r="621" spans="1:34" customFormat="1" ht="15">
      <c r="A621" s="5" t="s">
        <v>1819</v>
      </c>
      <c r="B621" s="6" t="s">
        <v>126</v>
      </c>
      <c r="C621" s="6" t="s">
        <v>126</v>
      </c>
      <c r="D621" s="6" t="s">
        <v>160</v>
      </c>
      <c r="E621" s="6"/>
      <c r="F621" s="7"/>
      <c r="G621" s="7"/>
      <c r="H621" s="7"/>
      <c r="I621" s="7"/>
      <c r="J621" s="7"/>
      <c r="K621" s="7"/>
      <c r="L621" s="7"/>
      <c r="M621" s="7"/>
      <c r="N621" s="7"/>
      <c r="O621" s="6"/>
      <c r="P621" s="6"/>
      <c r="Q621" s="6"/>
      <c r="R621" s="6"/>
      <c r="S621" s="6" t="s">
        <v>128</v>
      </c>
      <c r="T621" s="6" t="s">
        <v>135</v>
      </c>
      <c r="U621" s="6" t="s">
        <v>130</v>
      </c>
      <c r="V621" s="7">
        <v>6</v>
      </c>
      <c r="W621" s="7">
        <v>5</v>
      </c>
      <c r="X621" s="7">
        <v>5</v>
      </c>
      <c r="Y621" s="7">
        <v>7</v>
      </c>
      <c r="Z621" s="6"/>
      <c r="AA621" s="6" t="s">
        <v>1820</v>
      </c>
      <c r="AB621" s="6" t="s">
        <v>1817</v>
      </c>
      <c r="AC621" s="6"/>
      <c r="AD621" s="6" t="s">
        <v>1818</v>
      </c>
      <c r="AE621" s="6"/>
      <c r="AF621" s="6"/>
      <c r="AG621" s="6"/>
      <c r="AH621" s="8" t="s">
        <v>108</v>
      </c>
    </row>
    <row r="622" spans="1:34" customFormat="1" ht="36">
      <c r="A622" s="5" t="s">
        <v>1821</v>
      </c>
      <c r="B622" s="6" t="s">
        <v>126</v>
      </c>
      <c r="C622" s="6" t="s">
        <v>126</v>
      </c>
      <c r="D622" s="6" t="s">
        <v>44</v>
      </c>
      <c r="E622" s="6" t="s">
        <v>45</v>
      </c>
      <c r="F622" s="7">
        <f>IF(E622="-",1,IF(G622&gt;0,1,0))</f>
        <v>0</v>
      </c>
      <c r="G622" s="7">
        <v>0</v>
      </c>
      <c r="H622" s="7"/>
      <c r="I622" s="7"/>
      <c r="J622" s="7"/>
      <c r="K622" s="7"/>
      <c r="L622" s="7"/>
      <c r="M622" s="7"/>
      <c r="N622" s="7"/>
      <c r="O622" s="6"/>
      <c r="P622" s="6"/>
      <c r="Q622" s="6"/>
      <c r="R622" s="6"/>
      <c r="S622" s="6" t="s">
        <v>128</v>
      </c>
      <c r="T622" s="6" t="s">
        <v>129</v>
      </c>
      <c r="U622" s="6" t="s">
        <v>151</v>
      </c>
      <c r="V622" s="7">
        <v>8</v>
      </c>
      <c r="W622" s="7">
        <v>4</v>
      </c>
      <c r="X622" s="7">
        <v>7</v>
      </c>
      <c r="Y622" s="7">
        <v>5</v>
      </c>
      <c r="Z622" s="6"/>
      <c r="AA622" s="6" t="s">
        <v>1822</v>
      </c>
      <c r="AB622" s="6"/>
      <c r="AC622" s="6"/>
      <c r="AD622" s="6" t="s">
        <v>1823</v>
      </c>
      <c r="AE622" s="6"/>
      <c r="AF622" s="6"/>
      <c r="AG622" s="6"/>
      <c r="AH622" s="8" t="s">
        <v>56</v>
      </c>
    </row>
    <row r="623" spans="1:34" customFormat="1" ht="36">
      <c r="A623" s="5" t="s">
        <v>1824</v>
      </c>
      <c r="B623" s="6" t="s">
        <v>126</v>
      </c>
      <c r="C623" s="6" t="s">
        <v>126</v>
      </c>
      <c r="D623" s="6" t="s">
        <v>44</v>
      </c>
      <c r="E623" s="6"/>
      <c r="F623" s="7"/>
      <c r="G623" s="7"/>
      <c r="H623" s="7"/>
      <c r="I623" s="7"/>
      <c r="J623" s="7"/>
      <c r="K623" s="7"/>
      <c r="L623" s="7"/>
      <c r="M623" s="7"/>
      <c r="N623" s="7"/>
      <c r="O623" s="6"/>
      <c r="P623" s="6"/>
      <c r="Q623" s="6"/>
      <c r="R623" s="6"/>
      <c r="S623" s="6" t="s">
        <v>128</v>
      </c>
      <c r="T623" s="6" t="s">
        <v>135</v>
      </c>
      <c r="U623" s="6" t="s">
        <v>151</v>
      </c>
      <c r="V623" s="7">
        <v>8</v>
      </c>
      <c r="W623" s="7">
        <v>9</v>
      </c>
      <c r="X623" s="7">
        <v>7</v>
      </c>
      <c r="Y623" s="7">
        <v>8</v>
      </c>
      <c r="Z623" s="6"/>
      <c r="AA623" s="6" t="s">
        <v>1822</v>
      </c>
      <c r="AB623" s="6"/>
      <c r="AC623" s="6"/>
      <c r="AD623" s="6" t="s">
        <v>1823</v>
      </c>
      <c r="AE623" s="6"/>
      <c r="AF623" s="6"/>
      <c r="AG623" s="6"/>
      <c r="AH623" s="8" t="s">
        <v>56</v>
      </c>
    </row>
    <row r="624" spans="1:34" customFormat="1" ht="24">
      <c r="A624" s="5" t="s">
        <v>1825</v>
      </c>
      <c r="B624" s="6" t="s">
        <v>126</v>
      </c>
      <c r="C624" s="6" t="s">
        <v>126</v>
      </c>
      <c r="D624" s="6" t="s">
        <v>78</v>
      </c>
      <c r="E624" s="6" t="s">
        <v>66</v>
      </c>
      <c r="F624" s="7">
        <f>IF(E624="-",1,IF(G624&gt;0,1,0))</f>
        <v>1</v>
      </c>
      <c r="G624" s="7">
        <v>1</v>
      </c>
      <c r="H624" s="7"/>
      <c r="I624" s="7"/>
      <c r="J624" s="7"/>
      <c r="K624" s="7"/>
      <c r="L624" s="7"/>
      <c r="M624" s="7"/>
      <c r="N624" s="7"/>
      <c r="O624" s="6"/>
      <c r="P624" s="6"/>
      <c r="Q624" s="6"/>
      <c r="R624" s="6"/>
      <c r="S624" s="6" t="s">
        <v>169</v>
      </c>
      <c r="T624" s="6" t="s">
        <v>129</v>
      </c>
      <c r="U624" s="6" t="s">
        <v>151</v>
      </c>
      <c r="V624" s="7">
        <v>3</v>
      </c>
      <c r="W624" s="7">
        <v>2</v>
      </c>
      <c r="X624" s="7">
        <v>3</v>
      </c>
      <c r="Y624" s="7">
        <v>2</v>
      </c>
      <c r="Z624" s="6"/>
      <c r="AA624" s="6" t="s">
        <v>1712</v>
      </c>
      <c r="AB624" s="6"/>
      <c r="AC624" s="6"/>
      <c r="AD624" s="6" t="s">
        <v>1826</v>
      </c>
      <c r="AE624" s="6"/>
      <c r="AF624" s="6"/>
      <c r="AG624" s="6"/>
      <c r="AH624" s="8" t="s">
        <v>48</v>
      </c>
    </row>
    <row r="625" spans="1:34" customFormat="1" ht="24">
      <c r="A625" s="5" t="s">
        <v>1827</v>
      </c>
      <c r="B625" s="6" t="s">
        <v>126</v>
      </c>
      <c r="C625" s="6" t="s">
        <v>126</v>
      </c>
      <c r="D625" s="6" t="s">
        <v>78</v>
      </c>
      <c r="E625" s="6"/>
      <c r="F625" s="7"/>
      <c r="G625" s="7"/>
      <c r="H625" s="7"/>
      <c r="I625" s="7"/>
      <c r="J625" s="7"/>
      <c r="K625" s="7"/>
      <c r="L625" s="7"/>
      <c r="M625" s="7"/>
      <c r="N625" s="7"/>
      <c r="O625" s="6"/>
      <c r="P625" s="6"/>
      <c r="Q625" s="6"/>
      <c r="R625" s="6"/>
      <c r="S625" s="6" t="s">
        <v>169</v>
      </c>
      <c r="T625" s="6" t="s">
        <v>135</v>
      </c>
      <c r="U625" s="6" t="s">
        <v>151</v>
      </c>
      <c r="V625" s="7">
        <v>3</v>
      </c>
      <c r="W625" s="7">
        <v>2</v>
      </c>
      <c r="X625" s="7">
        <v>3</v>
      </c>
      <c r="Y625" s="7">
        <v>4</v>
      </c>
      <c r="Z625" s="6"/>
      <c r="AA625" s="6" t="s">
        <v>1712</v>
      </c>
      <c r="AB625" s="6"/>
      <c r="AC625" s="6"/>
      <c r="AD625" s="6" t="s">
        <v>1826</v>
      </c>
      <c r="AE625" s="6"/>
      <c r="AF625" s="6"/>
      <c r="AG625" s="6"/>
      <c r="AH625" s="8" t="s">
        <v>48</v>
      </c>
    </row>
    <row r="626" spans="1:34" customFormat="1" ht="36">
      <c r="A626" s="5" t="s">
        <v>1828</v>
      </c>
      <c r="B626" s="6" t="s">
        <v>126</v>
      </c>
      <c r="C626" s="6" t="s">
        <v>126</v>
      </c>
      <c r="D626" s="6" t="s">
        <v>78</v>
      </c>
      <c r="E626" s="6" t="s">
        <v>66</v>
      </c>
      <c r="F626" s="7">
        <f>IF(E626="-",1,IF(G626&gt;0,1,0))</f>
        <v>1</v>
      </c>
      <c r="G626" s="7">
        <v>1</v>
      </c>
      <c r="H626" s="7"/>
      <c r="I626" s="7"/>
      <c r="J626" s="7"/>
      <c r="K626" s="7"/>
      <c r="L626" s="7"/>
      <c r="M626" s="7"/>
      <c r="N626" s="7"/>
      <c r="O626" s="6"/>
      <c r="P626" s="6"/>
      <c r="Q626" s="6"/>
      <c r="R626" s="6"/>
      <c r="S626" s="6" t="s">
        <v>169</v>
      </c>
      <c r="T626" s="6" t="s">
        <v>281</v>
      </c>
      <c r="U626" s="6" t="s">
        <v>151</v>
      </c>
      <c r="V626" s="7">
        <v>2</v>
      </c>
      <c r="W626" s="7">
        <v>1</v>
      </c>
      <c r="X626" s="7">
        <v>3</v>
      </c>
      <c r="Y626" s="7">
        <v>3</v>
      </c>
      <c r="Z626" s="6"/>
      <c r="AA626" s="6" t="s">
        <v>1829</v>
      </c>
      <c r="AB626" s="6"/>
      <c r="AC626" s="6"/>
      <c r="AD626" s="6" t="s">
        <v>1830</v>
      </c>
      <c r="AE626" s="6"/>
      <c r="AF626" s="6"/>
      <c r="AG626" s="6"/>
      <c r="AH626" s="8" t="s">
        <v>108</v>
      </c>
    </row>
    <row r="627" spans="1:34" customFormat="1" ht="48">
      <c r="A627" s="5" t="s">
        <v>1831</v>
      </c>
      <c r="B627" s="6" t="s">
        <v>126</v>
      </c>
      <c r="C627" s="6" t="s">
        <v>126</v>
      </c>
      <c r="D627" s="6" t="s">
        <v>44</v>
      </c>
      <c r="E627" s="6" t="s">
        <v>138</v>
      </c>
      <c r="F627" s="7">
        <f>IF(E627="-",1,IF(G627&gt;0,1,0))</f>
        <v>0</v>
      </c>
      <c r="G627" s="7">
        <v>0</v>
      </c>
      <c r="H627" s="7"/>
      <c r="I627" s="7"/>
      <c r="J627" s="7"/>
      <c r="K627" s="7"/>
      <c r="L627" s="7"/>
      <c r="M627" s="7"/>
      <c r="N627" s="7"/>
      <c r="O627" s="6"/>
      <c r="P627" s="6"/>
      <c r="Q627" s="6"/>
      <c r="R627" s="6"/>
      <c r="S627" s="6" t="s">
        <v>128</v>
      </c>
      <c r="T627" s="6" t="s">
        <v>129</v>
      </c>
      <c r="U627" s="6" t="s">
        <v>151</v>
      </c>
      <c r="V627" s="7">
        <v>10</v>
      </c>
      <c r="W627" s="7">
        <v>3</v>
      </c>
      <c r="X627" s="7">
        <v>8</v>
      </c>
      <c r="Y627" s="7">
        <v>5</v>
      </c>
      <c r="Z627" s="6"/>
      <c r="AA627" s="6" t="s">
        <v>1832</v>
      </c>
      <c r="AB627" s="6"/>
      <c r="AC627" s="6"/>
      <c r="AD627" s="6" t="s">
        <v>1833</v>
      </c>
      <c r="AE627" s="6"/>
      <c r="AF627" s="6"/>
      <c r="AG627" s="6"/>
      <c r="AH627" s="8" t="s">
        <v>1494</v>
      </c>
    </row>
    <row r="628" spans="1:34" customFormat="1" ht="48">
      <c r="A628" s="5" t="s">
        <v>1834</v>
      </c>
      <c r="B628" s="6" t="s">
        <v>126</v>
      </c>
      <c r="C628" s="6" t="s">
        <v>126</v>
      </c>
      <c r="D628" s="6" t="s">
        <v>44</v>
      </c>
      <c r="E628" s="6"/>
      <c r="F628" s="7"/>
      <c r="G628" s="7"/>
      <c r="H628" s="7"/>
      <c r="I628" s="7"/>
      <c r="J628" s="7"/>
      <c r="K628" s="7"/>
      <c r="L628" s="7"/>
      <c r="M628" s="7"/>
      <c r="N628" s="7"/>
      <c r="O628" s="6"/>
      <c r="P628" s="6"/>
      <c r="Q628" s="6"/>
      <c r="R628" s="6"/>
      <c r="S628" s="6" t="s">
        <v>128</v>
      </c>
      <c r="T628" s="6" t="s">
        <v>135</v>
      </c>
      <c r="U628" s="6" t="s">
        <v>151</v>
      </c>
      <c r="V628" s="7">
        <v>10</v>
      </c>
      <c r="W628" s="7">
        <v>7</v>
      </c>
      <c r="X628" s="7">
        <v>8</v>
      </c>
      <c r="Y628" s="7">
        <v>10</v>
      </c>
      <c r="Z628" s="6"/>
      <c r="AA628" s="6" t="s">
        <v>1832</v>
      </c>
      <c r="AB628" s="6"/>
      <c r="AC628" s="6"/>
      <c r="AD628" s="6" t="s">
        <v>1833</v>
      </c>
      <c r="AE628" s="6"/>
      <c r="AF628" s="6"/>
      <c r="AG628" s="6"/>
      <c r="AH628" s="8" t="s">
        <v>1494</v>
      </c>
    </row>
    <row r="629" spans="1:34" customFormat="1" ht="48">
      <c r="A629" s="5" t="s">
        <v>1835</v>
      </c>
      <c r="B629" s="6" t="s">
        <v>42</v>
      </c>
      <c r="C629" s="6" t="s">
        <v>50</v>
      </c>
      <c r="D629" s="6" t="s">
        <v>127</v>
      </c>
      <c r="E629" s="6" t="s">
        <v>138</v>
      </c>
      <c r="F629" s="7">
        <f>IF(E629="-",1,IF(G629&gt;0,1,0))</f>
        <v>0</v>
      </c>
      <c r="G629" s="7">
        <v>0</v>
      </c>
      <c r="H629" s="7"/>
      <c r="I629" s="7"/>
      <c r="J629" s="7"/>
      <c r="K629" s="7"/>
      <c r="L629" s="7"/>
      <c r="M629" s="7"/>
      <c r="N629" s="7"/>
      <c r="O629" s="6"/>
      <c r="P629" s="6"/>
      <c r="Q629" s="6"/>
      <c r="R629" s="6"/>
      <c r="S629" s="6"/>
      <c r="T629" s="6"/>
      <c r="U629" s="6"/>
      <c r="V629" s="7">
        <v>8</v>
      </c>
      <c r="W629" s="7">
        <v>4</v>
      </c>
      <c r="X629" s="7">
        <v>3</v>
      </c>
      <c r="Y629" s="7">
        <v>7</v>
      </c>
      <c r="Z629" s="6" t="s">
        <v>1836</v>
      </c>
      <c r="AA629" s="6" t="s">
        <v>516</v>
      </c>
      <c r="AB629" s="6"/>
      <c r="AC629" s="6"/>
      <c r="AD629" s="6" t="s">
        <v>1837</v>
      </c>
      <c r="AE629" s="6"/>
      <c r="AF629" s="6"/>
      <c r="AG629" s="6"/>
      <c r="AH629" s="8" t="s">
        <v>398</v>
      </c>
    </row>
    <row r="630" spans="1:34" customFormat="1" ht="15">
      <c r="A630" s="5" t="s">
        <v>1838</v>
      </c>
      <c r="B630" s="6" t="s">
        <v>126</v>
      </c>
      <c r="C630" s="6" t="s">
        <v>126</v>
      </c>
      <c r="D630" s="6" t="s">
        <v>44</v>
      </c>
      <c r="E630" s="6" t="s">
        <v>45</v>
      </c>
      <c r="F630" s="7">
        <f>IF(E630="-",1,IF(G630&gt;0,1,0))</f>
        <v>0</v>
      </c>
      <c r="G630" s="7">
        <v>0</v>
      </c>
      <c r="H630" s="7"/>
      <c r="I630" s="7"/>
      <c r="J630" s="7"/>
      <c r="K630" s="7"/>
      <c r="L630" s="7"/>
      <c r="M630" s="7"/>
      <c r="N630" s="7"/>
      <c r="O630" s="6"/>
      <c r="P630" s="6"/>
      <c r="Q630" s="6"/>
      <c r="R630" s="6"/>
      <c r="S630" s="6" t="s">
        <v>128</v>
      </c>
      <c r="T630" s="6" t="s">
        <v>129</v>
      </c>
      <c r="U630" s="6" t="s">
        <v>151</v>
      </c>
      <c r="V630" s="7">
        <v>9</v>
      </c>
      <c r="W630" s="7">
        <v>5</v>
      </c>
      <c r="X630" s="7">
        <v>7</v>
      </c>
      <c r="Y630" s="7">
        <v>5</v>
      </c>
      <c r="Z630" s="6"/>
      <c r="AA630" s="6" t="s">
        <v>232</v>
      </c>
      <c r="AB630" s="6"/>
      <c r="AC630" s="6"/>
      <c r="AD630" s="6" t="s">
        <v>1839</v>
      </c>
      <c r="AE630" s="6"/>
      <c r="AF630" s="6"/>
      <c r="AG630" s="6"/>
      <c r="AH630" s="8" t="s">
        <v>471</v>
      </c>
    </row>
    <row r="631" spans="1:34" customFormat="1" ht="15">
      <c r="A631" s="5" t="s">
        <v>1840</v>
      </c>
      <c r="B631" s="6" t="s">
        <v>126</v>
      </c>
      <c r="C631" s="6" t="s">
        <v>126</v>
      </c>
      <c r="D631" s="6" t="s">
        <v>44</v>
      </c>
      <c r="E631" s="6"/>
      <c r="F631" s="7"/>
      <c r="G631" s="7"/>
      <c r="H631" s="7"/>
      <c r="I631" s="7"/>
      <c r="J631" s="7"/>
      <c r="K631" s="7"/>
      <c r="L631" s="7"/>
      <c r="M631" s="7"/>
      <c r="N631" s="7"/>
      <c r="O631" s="6"/>
      <c r="P631" s="6"/>
      <c r="Q631" s="6"/>
      <c r="R631" s="6"/>
      <c r="S631" s="6" t="s">
        <v>128</v>
      </c>
      <c r="T631" s="6" t="s">
        <v>135</v>
      </c>
      <c r="U631" s="6" t="s">
        <v>151</v>
      </c>
      <c r="V631" s="7">
        <v>9</v>
      </c>
      <c r="W631" s="7">
        <v>9</v>
      </c>
      <c r="X631" s="7">
        <v>7</v>
      </c>
      <c r="Y631" s="7">
        <v>8</v>
      </c>
      <c r="Z631" s="6"/>
      <c r="AA631" s="6" t="s">
        <v>232</v>
      </c>
      <c r="AB631" s="6"/>
      <c r="AC631" s="6"/>
      <c r="AD631" s="6" t="s">
        <v>1839</v>
      </c>
      <c r="AE631" s="6"/>
      <c r="AF631" s="6"/>
      <c r="AG631" s="6"/>
      <c r="AH631" s="8" t="s">
        <v>471</v>
      </c>
    </row>
    <row r="632" spans="1:34" customFormat="1" ht="36">
      <c r="A632" s="5" t="s">
        <v>1841</v>
      </c>
      <c r="B632" s="6" t="s">
        <v>42</v>
      </c>
      <c r="C632" s="6" t="s">
        <v>43</v>
      </c>
      <c r="D632" s="6" t="s">
        <v>51</v>
      </c>
      <c r="E632" s="6" t="s">
        <v>45</v>
      </c>
      <c r="F632" s="7">
        <f>IF(E632="-",1,IF(G632&gt;0,1,0))</f>
        <v>1</v>
      </c>
      <c r="G632" s="7">
        <v>1</v>
      </c>
      <c r="H632" s="7"/>
      <c r="I632" s="7"/>
      <c r="J632" s="7"/>
      <c r="K632" s="7"/>
      <c r="L632" s="7"/>
      <c r="M632" s="7"/>
      <c r="N632" s="7"/>
      <c r="O632" s="6"/>
      <c r="P632" s="6"/>
      <c r="Q632" s="6"/>
      <c r="R632" s="6"/>
      <c r="S632" s="6"/>
      <c r="T632" s="6"/>
      <c r="U632" s="6"/>
      <c r="V632" s="7"/>
      <c r="W632" s="7"/>
      <c r="X632" s="7"/>
      <c r="Y632" s="7"/>
      <c r="Z632" s="6"/>
      <c r="AA632" s="6" t="s">
        <v>122</v>
      </c>
      <c r="AB632" s="6"/>
      <c r="AC632" s="6" t="s">
        <v>46</v>
      </c>
      <c r="AD632" s="6" t="s">
        <v>1842</v>
      </c>
      <c r="AE632" s="6"/>
      <c r="AF632" s="6"/>
      <c r="AG632" s="6"/>
      <c r="AH632" s="8" t="s">
        <v>398</v>
      </c>
    </row>
    <row r="633" spans="1:34" customFormat="1" ht="60">
      <c r="A633" s="5" t="s">
        <v>1843</v>
      </c>
      <c r="B633" s="6" t="s">
        <v>42</v>
      </c>
      <c r="C633" s="6" t="s">
        <v>43</v>
      </c>
      <c r="D633" s="6" t="s">
        <v>51</v>
      </c>
      <c r="E633" s="6" t="s">
        <v>45</v>
      </c>
      <c r="F633" s="7">
        <f>IF(E633="-",1,IF(G633&gt;0,1,0))</f>
        <v>1</v>
      </c>
      <c r="G633" s="7">
        <v>2</v>
      </c>
      <c r="H633" s="7"/>
      <c r="I633" s="7"/>
      <c r="J633" s="7"/>
      <c r="K633" s="7"/>
      <c r="L633" s="7"/>
      <c r="M633" s="7"/>
      <c r="N633" s="7"/>
      <c r="O633" s="6"/>
      <c r="P633" s="6"/>
      <c r="Q633" s="6"/>
      <c r="R633" s="6"/>
      <c r="S633" s="6"/>
      <c r="T633" s="6"/>
      <c r="U633" s="6"/>
      <c r="V633" s="7"/>
      <c r="W633" s="7"/>
      <c r="X633" s="7"/>
      <c r="Y633" s="7"/>
      <c r="Z633" s="6"/>
      <c r="AA633" s="6"/>
      <c r="AB633" s="6"/>
      <c r="AC633" s="6" t="s">
        <v>102</v>
      </c>
      <c r="AD633" s="6" t="s">
        <v>1844</v>
      </c>
      <c r="AE633" s="6"/>
      <c r="AF633" s="6"/>
      <c r="AG633" s="6"/>
      <c r="AH633" s="8" t="s">
        <v>667</v>
      </c>
    </row>
    <row r="634" spans="1:34" customFormat="1" ht="15">
      <c r="A634" s="5" t="s">
        <v>1845</v>
      </c>
      <c r="B634" s="6" t="s">
        <v>126</v>
      </c>
      <c r="C634" s="6" t="s">
        <v>126</v>
      </c>
      <c r="D634" s="6" t="s">
        <v>51</v>
      </c>
      <c r="E634" s="6" t="s">
        <v>66</v>
      </c>
      <c r="F634" s="7">
        <f>IF(E634="-",1,IF(G634&gt;0,1,0))</f>
        <v>1</v>
      </c>
      <c r="G634" s="7">
        <v>1</v>
      </c>
      <c r="H634" s="7"/>
      <c r="I634" s="7"/>
      <c r="J634" s="7"/>
      <c r="K634" s="7"/>
      <c r="L634" s="7"/>
      <c r="M634" s="7"/>
      <c r="N634" s="7"/>
      <c r="O634" s="6"/>
      <c r="P634" s="6"/>
      <c r="Q634" s="6"/>
      <c r="R634" s="6"/>
      <c r="S634" s="6" t="s">
        <v>128</v>
      </c>
      <c r="T634" s="6" t="s">
        <v>129</v>
      </c>
      <c r="U634" s="6" t="s">
        <v>151</v>
      </c>
      <c r="V634" s="7">
        <v>3</v>
      </c>
      <c r="W634" s="7">
        <v>1</v>
      </c>
      <c r="X634" s="7">
        <v>3</v>
      </c>
      <c r="Y634" s="7">
        <v>1</v>
      </c>
      <c r="Z634" s="6"/>
      <c r="AA634" s="6" t="s">
        <v>1692</v>
      </c>
      <c r="AB634" s="6"/>
      <c r="AC634" s="6"/>
      <c r="AD634" s="6" t="s">
        <v>1846</v>
      </c>
      <c r="AE634" s="6"/>
      <c r="AF634" s="6"/>
      <c r="AG634" s="6"/>
      <c r="AH634" s="8" t="s">
        <v>528</v>
      </c>
    </row>
    <row r="635" spans="1:34" customFormat="1" ht="15">
      <c r="A635" s="5" t="s">
        <v>1847</v>
      </c>
      <c r="B635" s="6" t="s">
        <v>126</v>
      </c>
      <c r="C635" s="6" t="s">
        <v>126</v>
      </c>
      <c r="D635" s="6" t="s">
        <v>51</v>
      </c>
      <c r="E635" s="6"/>
      <c r="F635" s="7"/>
      <c r="G635" s="7"/>
      <c r="H635" s="7"/>
      <c r="I635" s="7"/>
      <c r="J635" s="7"/>
      <c r="K635" s="7"/>
      <c r="L635" s="7"/>
      <c r="M635" s="7"/>
      <c r="N635" s="7"/>
      <c r="O635" s="6"/>
      <c r="P635" s="6"/>
      <c r="Q635" s="6"/>
      <c r="R635" s="6"/>
      <c r="S635" s="6" t="s">
        <v>128</v>
      </c>
      <c r="T635" s="6" t="s">
        <v>135</v>
      </c>
      <c r="U635" s="6" t="s">
        <v>151</v>
      </c>
      <c r="V635" s="7">
        <v>3</v>
      </c>
      <c r="W635" s="7">
        <v>3</v>
      </c>
      <c r="X635" s="7">
        <v>3</v>
      </c>
      <c r="Y635" s="7">
        <v>3</v>
      </c>
      <c r="Z635" s="6"/>
      <c r="AA635" s="6" t="s">
        <v>1692</v>
      </c>
      <c r="AB635" s="6"/>
      <c r="AC635" s="6"/>
      <c r="AD635" s="6" t="s">
        <v>1846</v>
      </c>
      <c r="AE635" s="6"/>
      <c r="AF635" s="6"/>
      <c r="AG635" s="6"/>
      <c r="AH635" s="8" t="s">
        <v>528</v>
      </c>
    </row>
    <row r="636" spans="1:34" customFormat="1" ht="36">
      <c r="A636" s="5" t="s">
        <v>1848</v>
      </c>
      <c r="B636" s="6" t="s">
        <v>126</v>
      </c>
      <c r="C636" s="6" t="s">
        <v>126</v>
      </c>
      <c r="D636" s="6" t="s">
        <v>318</v>
      </c>
      <c r="E636" s="6" t="s">
        <v>36</v>
      </c>
      <c r="F636" s="7">
        <f>IF(E636="-",1,IF(G636&gt;0,1,0))</f>
        <v>1</v>
      </c>
      <c r="G636" s="7">
        <v>0</v>
      </c>
      <c r="H636" s="7"/>
      <c r="I636" s="7"/>
      <c r="J636" s="7"/>
      <c r="K636" s="7"/>
      <c r="L636" s="7"/>
      <c r="M636" s="7"/>
      <c r="N636" s="7"/>
      <c r="O636" s="6"/>
      <c r="P636" s="6"/>
      <c r="Q636" s="6"/>
      <c r="R636" s="6"/>
      <c r="S636" s="6" t="s">
        <v>169</v>
      </c>
      <c r="T636" s="6" t="s">
        <v>129</v>
      </c>
      <c r="U636" s="6" t="s">
        <v>151</v>
      </c>
      <c r="V636" s="7">
        <v>1</v>
      </c>
      <c r="W636" s="7">
        <v>1</v>
      </c>
      <c r="X636" s="7">
        <v>3</v>
      </c>
      <c r="Y636" s="7">
        <v>1</v>
      </c>
      <c r="Z636" s="6"/>
      <c r="AA636" s="6" t="s">
        <v>498</v>
      </c>
      <c r="AB636" s="6"/>
      <c r="AC636" s="6"/>
      <c r="AD636" s="6" t="s">
        <v>1849</v>
      </c>
      <c r="AE636" s="6"/>
      <c r="AF636" s="6"/>
      <c r="AG636" s="6"/>
      <c r="AH636" s="8" t="s">
        <v>1850</v>
      </c>
    </row>
    <row r="637" spans="1:34" customFormat="1" ht="24">
      <c r="A637" s="5" t="s">
        <v>1851</v>
      </c>
      <c r="B637" s="6" t="s">
        <v>126</v>
      </c>
      <c r="C637" s="6" t="s">
        <v>126</v>
      </c>
      <c r="D637" s="6" t="s">
        <v>127</v>
      </c>
      <c r="E637" s="6" t="s">
        <v>66</v>
      </c>
      <c r="F637" s="7">
        <f>IF(E637="-",1,IF(G637&gt;0,1,0))</f>
        <v>1</v>
      </c>
      <c r="G637" s="7">
        <v>1</v>
      </c>
      <c r="H637" s="7"/>
      <c r="I637" s="7"/>
      <c r="J637" s="7"/>
      <c r="K637" s="7"/>
      <c r="L637" s="7"/>
      <c r="M637" s="7"/>
      <c r="N637" s="7"/>
      <c r="O637" s="6"/>
      <c r="P637" s="6"/>
      <c r="Q637" s="6"/>
      <c r="R637" s="6"/>
      <c r="S637" s="6" t="s">
        <v>169</v>
      </c>
      <c r="T637" s="6" t="s">
        <v>129</v>
      </c>
      <c r="U637" s="6" t="s">
        <v>151</v>
      </c>
      <c r="V637" s="7">
        <v>1</v>
      </c>
      <c r="W637" s="7">
        <v>1</v>
      </c>
      <c r="X637" s="7">
        <v>1</v>
      </c>
      <c r="Y637" s="7">
        <v>1</v>
      </c>
      <c r="Z637" s="6"/>
      <c r="AA637" s="6" t="s">
        <v>1852</v>
      </c>
      <c r="AB637" s="6"/>
      <c r="AC637" s="6"/>
      <c r="AD637" s="6" t="s">
        <v>1853</v>
      </c>
      <c r="AE637" s="6"/>
      <c r="AF637" s="6"/>
      <c r="AG637" s="6"/>
      <c r="AH637" s="8" t="s">
        <v>409</v>
      </c>
    </row>
    <row r="638" spans="1:34" customFormat="1" ht="24">
      <c r="A638" s="5" t="s">
        <v>1854</v>
      </c>
      <c r="B638" s="6" t="s">
        <v>126</v>
      </c>
      <c r="C638" s="6" t="s">
        <v>126</v>
      </c>
      <c r="D638" s="6" t="s">
        <v>127</v>
      </c>
      <c r="E638" s="6"/>
      <c r="F638" s="7"/>
      <c r="G638" s="7"/>
      <c r="H638" s="7"/>
      <c r="I638" s="7"/>
      <c r="J638" s="7"/>
      <c r="K638" s="7"/>
      <c r="L638" s="7"/>
      <c r="M638" s="7"/>
      <c r="N638" s="7"/>
      <c r="O638" s="6"/>
      <c r="P638" s="6"/>
      <c r="Q638" s="6"/>
      <c r="R638" s="6"/>
      <c r="S638" s="6" t="s">
        <v>169</v>
      </c>
      <c r="T638" s="6" t="s">
        <v>135</v>
      </c>
      <c r="U638" s="6" t="s">
        <v>151</v>
      </c>
      <c r="V638" s="7">
        <v>1</v>
      </c>
      <c r="W638" s="7">
        <v>1</v>
      </c>
      <c r="X638" s="7">
        <v>1</v>
      </c>
      <c r="Y638" s="7">
        <v>1</v>
      </c>
      <c r="Z638" s="6"/>
      <c r="AA638" s="6" t="s">
        <v>1852</v>
      </c>
      <c r="AB638" s="6"/>
      <c r="AC638" s="6"/>
      <c r="AD638" s="6" t="s">
        <v>1853</v>
      </c>
      <c r="AE638" s="6"/>
      <c r="AF638" s="6"/>
      <c r="AG638" s="6"/>
      <c r="AH638" s="8" t="s">
        <v>409</v>
      </c>
    </row>
    <row r="639" spans="1:34" customFormat="1" ht="15">
      <c r="A639" s="5" t="s">
        <v>1855</v>
      </c>
      <c r="B639" s="6" t="s">
        <v>126</v>
      </c>
      <c r="C639" s="6" t="s">
        <v>126</v>
      </c>
      <c r="D639" s="6" t="s">
        <v>127</v>
      </c>
      <c r="E639" s="6" t="s">
        <v>66</v>
      </c>
      <c r="F639" s="7">
        <f>IF(E639="-",1,IF(G639&gt;0,1,0))</f>
        <v>1</v>
      </c>
      <c r="G639" s="7">
        <v>1</v>
      </c>
      <c r="H639" s="7"/>
      <c r="I639" s="7"/>
      <c r="J639" s="7"/>
      <c r="K639" s="7"/>
      <c r="L639" s="7"/>
      <c r="M639" s="7"/>
      <c r="N639" s="7"/>
      <c r="O639" s="6"/>
      <c r="P639" s="6"/>
      <c r="Q639" s="6"/>
      <c r="R639" s="6"/>
      <c r="S639" s="6" t="s">
        <v>128</v>
      </c>
      <c r="T639" s="6" t="s">
        <v>129</v>
      </c>
      <c r="U639" s="6" t="s">
        <v>151</v>
      </c>
      <c r="V639" s="7">
        <v>2</v>
      </c>
      <c r="W639" s="7">
        <v>1</v>
      </c>
      <c r="X639" s="7">
        <v>3</v>
      </c>
      <c r="Y639" s="7">
        <v>1</v>
      </c>
      <c r="Z639" s="6"/>
      <c r="AA639" s="6" t="s">
        <v>194</v>
      </c>
      <c r="AB639" s="6"/>
      <c r="AC639" s="6"/>
      <c r="AD639" s="6" t="s">
        <v>1856</v>
      </c>
      <c r="AE639" s="6"/>
      <c r="AF639" s="6"/>
      <c r="AG639" s="6"/>
      <c r="AH639" s="8" t="s">
        <v>56</v>
      </c>
    </row>
    <row r="640" spans="1:34" customFormat="1" ht="15">
      <c r="A640" s="5" t="s">
        <v>1857</v>
      </c>
      <c r="B640" s="6" t="s">
        <v>126</v>
      </c>
      <c r="C640" s="6" t="s">
        <v>126</v>
      </c>
      <c r="D640" s="6" t="s">
        <v>127</v>
      </c>
      <c r="E640" s="6"/>
      <c r="F640" s="7"/>
      <c r="G640" s="7"/>
      <c r="H640" s="7"/>
      <c r="I640" s="7"/>
      <c r="J640" s="7"/>
      <c r="K640" s="7"/>
      <c r="L640" s="7"/>
      <c r="M640" s="7"/>
      <c r="N640" s="7"/>
      <c r="O640" s="6"/>
      <c r="P640" s="6"/>
      <c r="Q640" s="6"/>
      <c r="R640" s="6"/>
      <c r="S640" s="6" t="s">
        <v>128</v>
      </c>
      <c r="T640" s="6" t="s">
        <v>135</v>
      </c>
      <c r="U640" s="6" t="s">
        <v>151</v>
      </c>
      <c r="V640" s="7">
        <v>2</v>
      </c>
      <c r="W640" s="7">
        <v>1</v>
      </c>
      <c r="X640" s="7">
        <v>3</v>
      </c>
      <c r="Y640" s="7">
        <v>2</v>
      </c>
      <c r="Z640" s="6"/>
      <c r="AA640" s="6" t="s">
        <v>194</v>
      </c>
      <c r="AB640" s="6"/>
      <c r="AC640" s="6"/>
      <c r="AD640" s="6" t="s">
        <v>1856</v>
      </c>
      <c r="AE640" s="6"/>
      <c r="AF640" s="6"/>
      <c r="AG640" s="6"/>
      <c r="AH640" s="8" t="s">
        <v>56</v>
      </c>
    </row>
    <row r="641" spans="1:34" customFormat="1" ht="24">
      <c r="A641" s="5" t="s">
        <v>1858</v>
      </c>
      <c r="B641" s="6" t="s">
        <v>126</v>
      </c>
      <c r="C641" s="6" t="s">
        <v>126</v>
      </c>
      <c r="D641" s="6" t="s">
        <v>51</v>
      </c>
      <c r="E641" s="6" t="s">
        <v>45</v>
      </c>
      <c r="F641" s="7">
        <f>IF(E641="-",1,IF(G641&gt;0,1,0))</f>
        <v>1</v>
      </c>
      <c r="G641" s="7">
        <v>1</v>
      </c>
      <c r="H641" s="7"/>
      <c r="I641" s="7"/>
      <c r="J641" s="7"/>
      <c r="K641" s="7"/>
      <c r="L641" s="7"/>
      <c r="M641" s="7"/>
      <c r="N641" s="7"/>
      <c r="O641" s="6"/>
      <c r="P641" s="6"/>
      <c r="Q641" s="6"/>
      <c r="R641" s="6"/>
      <c r="S641" s="6" t="s">
        <v>128</v>
      </c>
      <c r="T641" s="6" t="s">
        <v>129</v>
      </c>
      <c r="U641" s="6" t="s">
        <v>130</v>
      </c>
      <c r="V641" s="7">
        <v>9</v>
      </c>
      <c r="W641" s="7">
        <v>2</v>
      </c>
      <c r="X641" s="7">
        <v>8</v>
      </c>
      <c r="Y641" s="7">
        <v>3</v>
      </c>
      <c r="Z641" s="6"/>
      <c r="AA641" s="6" t="s">
        <v>1859</v>
      </c>
      <c r="AB641" s="6"/>
      <c r="AC641" s="6"/>
      <c r="AD641" s="6" t="s">
        <v>1860</v>
      </c>
      <c r="AE641" s="6"/>
      <c r="AF641" s="6" t="s">
        <v>1861</v>
      </c>
      <c r="AG641" s="6"/>
      <c r="AH641" s="8" t="s">
        <v>1862</v>
      </c>
    </row>
    <row r="642" spans="1:34" customFormat="1" ht="24">
      <c r="A642" s="5" t="s">
        <v>1863</v>
      </c>
      <c r="B642" s="6" t="s">
        <v>126</v>
      </c>
      <c r="C642" s="6" t="s">
        <v>126</v>
      </c>
      <c r="D642" s="6" t="s">
        <v>51</v>
      </c>
      <c r="E642" s="6"/>
      <c r="F642" s="7"/>
      <c r="G642" s="7"/>
      <c r="H642" s="7"/>
      <c r="I642" s="7"/>
      <c r="J642" s="7"/>
      <c r="K642" s="7"/>
      <c r="L642" s="7"/>
      <c r="M642" s="7"/>
      <c r="N642" s="7"/>
      <c r="O642" s="6"/>
      <c r="P642" s="6"/>
      <c r="Q642" s="6"/>
      <c r="R642" s="6"/>
      <c r="S642" s="6" t="s">
        <v>128</v>
      </c>
      <c r="T642" s="6" t="s">
        <v>135</v>
      </c>
      <c r="U642" s="6" t="s">
        <v>130</v>
      </c>
      <c r="V642" s="7">
        <v>9</v>
      </c>
      <c r="W642" s="7">
        <v>8</v>
      </c>
      <c r="X642" s="7">
        <v>8</v>
      </c>
      <c r="Y642" s="7">
        <v>8</v>
      </c>
      <c r="Z642" s="6"/>
      <c r="AA642" s="6" t="s">
        <v>1859</v>
      </c>
      <c r="AB642" s="6"/>
      <c r="AC642" s="6"/>
      <c r="AD642" s="6" t="s">
        <v>1860</v>
      </c>
      <c r="AE642" s="6"/>
      <c r="AF642" s="6" t="s">
        <v>1861</v>
      </c>
      <c r="AG642" s="6"/>
      <c r="AH642" s="8" t="s">
        <v>1862</v>
      </c>
    </row>
    <row r="643" spans="1:34" customFormat="1" ht="36">
      <c r="A643" s="5" t="s">
        <v>1864</v>
      </c>
      <c r="B643" s="6" t="s">
        <v>42</v>
      </c>
      <c r="C643" s="6" t="s">
        <v>50</v>
      </c>
      <c r="D643" s="6" t="s">
        <v>209</v>
      </c>
      <c r="E643" s="6" t="s">
        <v>36</v>
      </c>
      <c r="F643" s="7">
        <f>IF(E643="-",1,IF(G643&gt;0,1,0))</f>
        <v>1</v>
      </c>
      <c r="G643" s="7">
        <v>0</v>
      </c>
      <c r="H643" s="7"/>
      <c r="I643" s="7"/>
      <c r="J643" s="7"/>
      <c r="K643" s="7"/>
      <c r="L643" s="7"/>
      <c r="M643" s="7"/>
      <c r="N643" s="7"/>
      <c r="O643" s="6"/>
      <c r="P643" s="6"/>
      <c r="Q643" s="6"/>
      <c r="R643" s="6"/>
      <c r="S643" s="6"/>
      <c r="T643" s="6"/>
      <c r="U643" s="6"/>
      <c r="V643" s="7">
        <v>3</v>
      </c>
      <c r="W643" s="7">
        <v>2</v>
      </c>
      <c r="X643" s="7">
        <v>1</v>
      </c>
      <c r="Y643" s="7">
        <v>4</v>
      </c>
      <c r="Z643" s="6" t="s">
        <v>600</v>
      </c>
      <c r="AA643" s="6" t="s">
        <v>1865</v>
      </c>
      <c r="AB643" s="6"/>
      <c r="AC643" s="6"/>
      <c r="AD643" s="6" t="s">
        <v>1866</v>
      </c>
      <c r="AE643" s="6"/>
      <c r="AF643" s="6"/>
      <c r="AG643" s="6"/>
      <c r="AH643" s="8" t="s">
        <v>1867</v>
      </c>
    </row>
    <row r="644" spans="1:34" customFormat="1" ht="24">
      <c r="A644" s="5" t="s">
        <v>1868</v>
      </c>
      <c r="B644" s="6" t="s">
        <v>42</v>
      </c>
      <c r="C644" s="6" t="s">
        <v>327</v>
      </c>
      <c r="D644" s="6" t="s">
        <v>51</v>
      </c>
      <c r="E644" s="6" t="s">
        <v>45</v>
      </c>
      <c r="F644" s="7">
        <f>IF(E644="-",1,IF(G644&gt;0,1,0))</f>
        <v>1</v>
      </c>
      <c r="G644" s="7">
        <v>2</v>
      </c>
      <c r="H644" s="7"/>
      <c r="I644" s="7"/>
      <c r="J644" s="7"/>
      <c r="K644" s="7"/>
      <c r="L644" s="7"/>
      <c r="M644" s="7">
        <v>3</v>
      </c>
      <c r="N644" s="7"/>
      <c r="O644" s="6"/>
      <c r="P644" s="6"/>
      <c r="Q644" s="6"/>
      <c r="R644" s="6"/>
      <c r="S644" s="6"/>
      <c r="T644" s="6"/>
      <c r="U644" s="6"/>
      <c r="V644" s="7"/>
      <c r="W644" s="7"/>
      <c r="X644" s="7"/>
      <c r="Y644" s="7"/>
      <c r="Z644" s="6"/>
      <c r="AA644" s="6"/>
      <c r="AB644" s="6"/>
      <c r="AC644" s="6" t="s">
        <v>102</v>
      </c>
      <c r="AD644" s="6" t="s">
        <v>1869</v>
      </c>
      <c r="AE644" s="6"/>
      <c r="AF644" s="6"/>
      <c r="AG644" s="6"/>
      <c r="AH644" s="8" t="s">
        <v>48</v>
      </c>
    </row>
    <row r="645" spans="1:34" customFormat="1" ht="48">
      <c r="A645" s="5" t="s">
        <v>1870</v>
      </c>
      <c r="B645" s="6" t="s">
        <v>42</v>
      </c>
      <c r="C645" s="6" t="s">
        <v>50</v>
      </c>
      <c r="D645" s="6" t="s">
        <v>160</v>
      </c>
      <c r="E645" s="6" t="s">
        <v>73</v>
      </c>
      <c r="F645" s="7">
        <f>IF(E645="-",1,IF(G645&gt;0,1,0))</f>
        <v>1</v>
      </c>
      <c r="G645" s="7">
        <v>4</v>
      </c>
      <c r="H645" s="7"/>
      <c r="I645" s="7"/>
      <c r="J645" s="7"/>
      <c r="K645" s="7"/>
      <c r="L645" s="7"/>
      <c r="M645" s="7"/>
      <c r="N645" s="7"/>
      <c r="O645" s="6"/>
      <c r="P645" s="6"/>
      <c r="Q645" s="6"/>
      <c r="R645" s="6"/>
      <c r="S645" s="6"/>
      <c r="T645" s="6"/>
      <c r="U645" s="6"/>
      <c r="V645" s="7">
        <v>0</v>
      </c>
      <c r="W645" s="7">
        <v>2</v>
      </c>
      <c r="X645" s="7">
        <v>1</v>
      </c>
      <c r="Y645" s="7">
        <v>2</v>
      </c>
      <c r="Z645" s="6" t="s">
        <v>242</v>
      </c>
      <c r="AA645" s="6" t="s">
        <v>206</v>
      </c>
      <c r="AB645" s="6"/>
      <c r="AC645" s="6"/>
      <c r="AD645" s="6" t="s">
        <v>1871</v>
      </c>
      <c r="AE645" s="6"/>
      <c r="AF645" s="6"/>
      <c r="AG645" s="6"/>
      <c r="AH645" s="8" t="s">
        <v>100</v>
      </c>
    </row>
    <row r="646" spans="1:34" customFormat="1" ht="48">
      <c r="A646" s="5" t="s">
        <v>1872</v>
      </c>
      <c r="B646" s="6" t="s">
        <v>126</v>
      </c>
      <c r="C646" s="6" t="s">
        <v>126</v>
      </c>
      <c r="D646" s="6" t="s">
        <v>318</v>
      </c>
      <c r="E646" s="6" t="s">
        <v>36</v>
      </c>
      <c r="F646" s="7">
        <f>IF(E646="-",1,IF(G646&gt;0,1,0))</f>
        <v>1</v>
      </c>
      <c r="G646" s="7">
        <v>0</v>
      </c>
      <c r="H646" s="7"/>
      <c r="I646" s="7"/>
      <c r="J646" s="7"/>
      <c r="K646" s="7"/>
      <c r="L646" s="7"/>
      <c r="M646" s="7"/>
      <c r="N646" s="7"/>
      <c r="O646" s="6"/>
      <c r="P646" s="6"/>
      <c r="Q646" s="6"/>
      <c r="R646" s="6"/>
      <c r="S646" s="6" t="s">
        <v>169</v>
      </c>
      <c r="T646" s="6" t="s">
        <v>129</v>
      </c>
      <c r="U646" s="6" t="s">
        <v>130</v>
      </c>
      <c r="V646" s="7">
        <v>4</v>
      </c>
      <c r="W646" s="7">
        <v>2</v>
      </c>
      <c r="X646" s="7">
        <v>3</v>
      </c>
      <c r="Y646" s="7">
        <v>2</v>
      </c>
      <c r="Z646" s="6"/>
      <c r="AA646" s="6" t="s">
        <v>1873</v>
      </c>
      <c r="AB646" s="6"/>
      <c r="AC646" s="6"/>
      <c r="AD646" s="6" t="s">
        <v>1874</v>
      </c>
      <c r="AE646" s="6"/>
      <c r="AF646" s="6"/>
      <c r="AG646" s="6"/>
      <c r="AH646" s="8" t="s">
        <v>89</v>
      </c>
    </row>
    <row r="647" spans="1:34" customFormat="1" ht="48">
      <c r="A647" s="5" t="s">
        <v>1875</v>
      </c>
      <c r="B647" s="6" t="s">
        <v>126</v>
      </c>
      <c r="C647" s="6" t="s">
        <v>126</v>
      </c>
      <c r="D647" s="6" t="s">
        <v>318</v>
      </c>
      <c r="E647" s="6"/>
      <c r="F647" s="7"/>
      <c r="G647" s="7"/>
      <c r="H647" s="7"/>
      <c r="I647" s="7"/>
      <c r="J647" s="7"/>
      <c r="K647" s="7"/>
      <c r="L647" s="7"/>
      <c r="M647" s="7"/>
      <c r="N647" s="7"/>
      <c r="O647" s="6"/>
      <c r="P647" s="6"/>
      <c r="Q647" s="6"/>
      <c r="R647" s="6"/>
      <c r="S647" s="6" t="s">
        <v>169</v>
      </c>
      <c r="T647" s="6" t="s">
        <v>135</v>
      </c>
      <c r="U647" s="6" t="s">
        <v>130</v>
      </c>
      <c r="V647" s="7">
        <v>4</v>
      </c>
      <c r="W647" s="7">
        <v>5</v>
      </c>
      <c r="X647" s="7">
        <v>3</v>
      </c>
      <c r="Y647" s="7">
        <v>5</v>
      </c>
      <c r="Z647" s="6"/>
      <c r="AA647" s="6" t="s">
        <v>1873</v>
      </c>
      <c r="AB647" s="6"/>
      <c r="AC647" s="6"/>
      <c r="AD647" s="6" t="s">
        <v>1874</v>
      </c>
      <c r="AE647" s="6"/>
      <c r="AF647" s="6"/>
      <c r="AG647" s="6"/>
      <c r="AH647" s="8" t="s">
        <v>89</v>
      </c>
    </row>
    <row r="648" spans="1:34" customFormat="1" ht="24">
      <c r="A648" s="5" t="s">
        <v>1876</v>
      </c>
      <c r="B648" s="6" t="s">
        <v>126</v>
      </c>
      <c r="C648" s="6" t="s">
        <v>126</v>
      </c>
      <c r="D648" s="6" t="s">
        <v>44</v>
      </c>
      <c r="E648" s="6" t="s">
        <v>66</v>
      </c>
      <c r="F648" s="7">
        <f>IF(E648="-",1,IF(G648&gt;0,1,0))</f>
        <v>1</v>
      </c>
      <c r="G648" s="7">
        <v>1</v>
      </c>
      <c r="H648" s="7"/>
      <c r="I648" s="7"/>
      <c r="J648" s="7"/>
      <c r="K648" s="7"/>
      <c r="L648" s="7"/>
      <c r="M648" s="7"/>
      <c r="N648" s="7"/>
      <c r="O648" s="6"/>
      <c r="P648" s="6"/>
      <c r="Q648" s="6"/>
      <c r="R648" s="6"/>
      <c r="S648" s="6" t="s">
        <v>128</v>
      </c>
      <c r="T648" s="6" t="s">
        <v>129</v>
      </c>
      <c r="U648" s="6" t="s">
        <v>130</v>
      </c>
      <c r="V648" s="7">
        <v>1</v>
      </c>
      <c r="W648" s="7">
        <v>1</v>
      </c>
      <c r="X648" s="7">
        <v>2</v>
      </c>
      <c r="Y648" s="7">
        <v>1</v>
      </c>
      <c r="Z648" s="6"/>
      <c r="AA648" s="6" t="s">
        <v>1877</v>
      </c>
      <c r="AB648" s="6"/>
      <c r="AC648" s="6"/>
      <c r="AD648" s="6" t="s">
        <v>1878</v>
      </c>
      <c r="AE648" s="6"/>
      <c r="AF648" s="6" t="s">
        <v>172</v>
      </c>
      <c r="AG648" s="6"/>
      <c r="AH648" s="8" t="s">
        <v>81</v>
      </c>
    </row>
    <row r="649" spans="1:34" customFormat="1" ht="24">
      <c r="A649" s="5" t="s">
        <v>1879</v>
      </c>
      <c r="B649" s="6" t="s">
        <v>126</v>
      </c>
      <c r="C649" s="6" t="s">
        <v>126</v>
      </c>
      <c r="D649" s="6" t="s">
        <v>44</v>
      </c>
      <c r="E649" s="6"/>
      <c r="F649" s="7"/>
      <c r="G649" s="7"/>
      <c r="H649" s="7"/>
      <c r="I649" s="7"/>
      <c r="J649" s="7"/>
      <c r="K649" s="7"/>
      <c r="L649" s="7"/>
      <c r="M649" s="7"/>
      <c r="N649" s="7"/>
      <c r="O649" s="6"/>
      <c r="P649" s="6"/>
      <c r="Q649" s="6"/>
      <c r="R649" s="6"/>
      <c r="S649" s="6" t="s">
        <v>128</v>
      </c>
      <c r="T649" s="6" t="s">
        <v>135</v>
      </c>
      <c r="U649" s="6" t="s">
        <v>130</v>
      </c>
      <c r="V649" s="7">
        <v>1</v>
      </c>
      <c r="W649" s="7">
        <v>1</v>
      </c>
      <c r="X649" s="7">
        <v>2</v>
      </c>
      <c r="Y649" s="7">
        <v>2</v>
      </c>
      <c r="Z649" s="6"/>
      <c r="AA649" s="6" t="s">
        <v>1877</v>
      </c>
      <c r="AB649" s="6"/>
      <c r="AC649" s="6"/>
      <c r="AD649" s="6" t="s">
        <v>1878</v>
      </c>
      <c r="AE649" s="6"/>
      <c r="AF649" s="6" t="s">
        <v>172</v>
      </c>
      <c r="AG649" s="6"/>
      <c r="AH649" s="8" t="s">
        <v>81</v>
      </c>
    </row>
    <row r="650" spans="1:34" customFormat="1" ht="24">
      <c r="A650" s="5" t="s">
        <v>1880</v>
      </c>
      <c r="B650" s="6" t="s">
        <v>42</v>
      </c>
      <c r="C650" s="6" t="s">
        <v>137</v>
      </c>
      <c r="D650" s="6" t="s">
        <v>51</v>
      </c>
      <c r="E650" s="6" t="s">
        <v>138</v>
      </c>
      <c r="F650" s="7">
        <f>IF(E650="-",1,IF(G650&gt;0,1,0))</f>
        <v>1</v>
      </c>
      <c r="G650" s="7">
        <v>1</v>
      </c>
      <c r="H650" s="7"/>
      <c r="I650" s="7"/>
      <c r="J650" s="7"/>
      <c r="K650" s="7"/>
      <c r="L650" s="7"/>
      <c r="M650" s="7"/>
      <c r="N650" s="7"/>
      <c r="O650" s="6"/>
      <c r="P650" s="6"/>
      <c r="Q650" s="6"/>
      <c r="R650" s="6"/>
      <c r="S650" s="6"/>
      <c r="T650" s="6"/>
      <c r="U650" s="6"/>
      <c r="V650" s="7"/>
      <c r="W650" s="7"/>
      <c r="X650" s="7"/>
      <c r="Y650" s="7"/>
      <c r="Z650" s="6" t="s">
        <v>639</v>
      </c>
      <c r="AA650" s="6" t="s">
        <v>122</v>
      </c>
      <c r="AB650" s="6"/>
      <c r="AC650" s="6"/>
      <c r="AD650" s="6" t="s">
        <v>1881</v>
      </c>
      <c r="AE650" s="6" t="s">
        <v>1882</v>
      </c>
      <c r="AF650" s="6"/>
      <c r="AG650" s="6"/>
      <c r="AH650" s="8" t="s">
        <v>1883</v>
      </c>
    </row>
    <row r="651" spans="1:34" customFormat="1" ht="48">
      <c r="A651" s="5" t="s">
        <v>1884</v>
      </c>
      <c r="B651" s="6" t="s">
        <v>42</v>
      </c>
      <c r="C651" s="6" t="s">
        <v>199</v>
      </c>
      <c r="D651" s="6" t="s">
        <v>44</v>
      </c>
      <c r="E651" s="6" t="s">
        <v>73</v>
      </c>
      <c r="F651" s="7">
        <f>IF(E651="-",1,IF(G651&gt;0,1,0))</f>
        <v>0</v>
      </c>
      <c r="G651" s="7">
        <v>0</v>
      </c>
      <c r="H651" s="7"/>
      <c r="I651" s="7"/>
      <c r="J651" s="7"/>
      <c r="K651" s="7"/>
      <c r="L651" s="7"/>
      <c r="M651" s="7"/>
      <c r="N651" s="7"/>
      <c r="O651" s="6"/>
      <c r="P651" s="6"/>
      <c r="Q651" s="6"/>
      <c r="R651" s="6"/>
      <c r="S651" s="6"/>
      <c r="T651" s="6"/>
      <c r="U651" s="6"/>
      <c r="V651" s="7"/>
      <c r="W651" s="7"/>
      <c r="X651" s="7"/>
      <c r="Y651" s="7"/>
      <c r="Z651" s="6"/>
      <c r="AA651" s="6"/>
      <c r="AB651" s="6"/>
      <c r="AC651" s="6"/>
      <c r="AD651" s="6" t="s">
        <v>1885</v>
      </c>
      <c r="AE651" s="6"/>
      <c r="AF651" s="6"/>
      <c r="AG651" s="6"/>
      <c r="AH651" s="8" t="s">
        <v>537</v>
      </c>
    </row>
    <row r="652" spans="1:34" customFormat="1" ht="24">
      <c r="A652" s="5" t="s">
        <v>1886</v>
      </c>
      <c r="B652" s="6" t="s">
        <v>126</v>
      </c>
      <c r="C652" s="6" t="s">
        <v>126</v>
      </c>
      <c r="D652" s="6" t="s">
        <v>78</v>
      </c>
      <c r="E652" s="6" t="s">
        <v>73</v>
      </c>
      <c r="F652" s="7">
        <f>IF(E652="-",1,IF(G652&gt;0,1,0))</f>
        <v>1</v>
      </c>
      <c r="G652" s="7">
        <v>1</v>
      </c>
      <c r="H652" s="7"/>
      <c r="I652" s="7"/>
      <c r="J652" s="7"/>
      <c r="K652" s="7"/>
      <c r="L652" s="7"/>
      <c r="M652" s="7"/>
      <c r="N652" s="7"/>
      <c r="O652" s="6"/>
      <c r="P652" s="6"/>
      <c r="Q652" s="6"/>
      <c r="R652" s="6"/>
      <c r="S652" s="6" t="s">
        <v>169</v>
      </c>
      <c r="T652" s="6" t="s">
        <v>150</v>
      </c>
      <c r="U652" s="6" t="s">
        <v>151</v>
      </c>
      <c r="V652" s="7">
        <v>5</v>
      </c>
      <c r="W652" s="7">
        <v>5</v>
      </c>
      <c r="X652" s="7">
        <v>4</v>
      </c>
      <c r="Y652" s="7">
        <v>7</v>
      </c>
      <c r="Z652" s="6"/>
      <c r="AA652" s="6" t="s">
        <v>1887</v>
      </c>
      <c r="AB652" s="6"/>
      <c r="AC652" s="6"/>
      <c r="AD652" s="6" t="s">
        <v>1888</v>
      </c>
      <c r="AE652" s="6"/>
      <c r="AF652" s="6"/>
      <c r="AG652" s="6"/>
      <c r="AH652" s="8" t="s">
        <v>113</v>
      </c>
    </row>
    <row r="653" spans="1:34" customFormat="1" ht="60">
      <c r="A653" s="9" t="s">
        <v>1889</v>
      </c>
      <c r="B653" s="6" t="s">
        <v>42</v>
      </c>
      <c r="C653" s="10" t="s">
        <v>58</v>
      </c>
      <c r="D653" s="10" t="s">
        <v>44</v>
      </c>
      <c r="E653" s="10" t="s">
        <v>66</v>
      </c>
      <c r="F653" s="7">
        <f>IF(E653="-",1,IF(G653&gt;0,1,0))</f>
        <v>1</v>
      </c>
      <c r="G653" s="7">
        <v>1</v>
      </c>
      <c r="H653" s="7"/>
      <c r="I653" s="7"/>
      <c r="J653" s="7"/>
      <c r="K653" s="7"/>
      <c r="L653" s="7"/>
      <c r="M653" s="7"/>
      <c r="N653" s="7"/>
      <c r="O653" s="6"/>
      <c r="P653" s="6"/>
      <c r="Q653" s="6"/>
      <c r="R653" s="6"/>
      <c r="S653" s="6"/>
      <c r="T653" s="10"/>
      <c r="U653" s="6"/>
      <c r="V653" s="7"/>
      <c r="W653" s="7"/>
      <c r="X653" s="7"/>
      <c r="Y653" s="7"/>
      <c r="Z653" s="10" t="s">
        <v>175</v>
      </c>
      <c r="AA653" s="10" t="s">
        <v>122</v>
      </c>
      <c r="AB653" s="10"/>
      <c r="AC653" s="10"/>
      <c r="AD653" s="10" t="s">
        <v>1890</v>
      </c>
      <c r="AE653" s="10"/>
      <c r="AF653" s="10" t="s">
        <v>1891</v>
      </c>
      <c r="AG653" s="10"/>
      <c r="AH653" s="11" t="s">
        <v>476</v>
      </c>
    </row>
    <row r="654" spans="1:34" customFormat="1" ht="24">
      <c r="A654" s="5" t="s">
        <v>1892</v>
      </c>
      <c r="B654" s="6" t="s">
        <v>42</v>
      </c>
      <c r="C654" s="6" t="s">
        <v>50</v>
      </c>
      <c r="D654" s="6" t="s">
        <v>51</v>
      </c>
      <c r="E654" s="6" t="s">
        <v>45</v>
      </c>
      <c r="F654" s="7">
        <f>IF(E654="-",1,IF(G654&gt;0,1,0))</f>
        <v>1</v>
      </c>
      <c r="G654" s="7">
        <v>2</v>
      </c>
      <c r="H654" s="7"/>
      <c r="I654" s="7"/>
      <c r="J654" s="7"/>
      <c r="K654" s="7"/>
      <c r="L654" s="7"/>
      <c r="M654" s="7"/>
      <c r="N654" s="7"/>
      <c r="O654" s="6"/>
      <c r="P654" s="6"/>
      <c r="Q654" s="6"/>
      <c r="R654" s="6"/>
      <c r="S654" s="6"/>
      <c r="T654" s="6"/>
      <c r="U654" s="6"/>
      <c r="V654" s="7">
        <v>0</v>
      </c>
      <c r="W654" s="7">
        <v>0</v>
      </c>
      <c r="X654" s="7">
        <v>0</v>
      </c>
      <c r="Y654" s="7">
        <v>1</v>
      </c>
      <c r="Z654" s="6" t="s">
        <v>1290</v>
      </c>
      <c r="AA654" s="6" t="s">
        <v>190</v>
      </c>
      <c r="AB654" s="6"/>
      <c r="AC654" s="6"/>
      <c r="AD654" s="6" t="s">
        <v>1893</v>
      </c>
      <c r="AE654" s="6"/>
      <c r="AF654" s="6"/>
      <c r="AG654" s="6"/>
      <c r="AH654" s="8" t="s">
        <v>891</v>
      </c>
    </row>
    <row r="655" spans="1:34" customFormat="1" ht="36">
      <c r="A655" s="5" t="s">
        <v>1894</v>
      </c>
      <c r="B655" s="6" t="s">
        <v>42</v>
      </c>
      <c r="C655" s="6" t="s">
        <v>50</v>
      </c>
      <c r="D655" s="6" t="s">
        <v>262</v>
      </c>
      <c r="E655" s="6" t="s">
        <v>36</v>
      </c>
      <c r="F655" s="7">
        <f>IF(E655="-",1,IF(G655&gt;0,1,0))</f>
        <v>1</v>
      </c>
      <c r="G655" s="7">
        <v>0</v>
      </c>
      <c r="H655" s="7"/>
      <c r="I655" s="7"/>
      <c r="J655" s="7"/>
      <c r="K655" s="7"/>
      <c r="L655" s="7"/>
      <c r="M655" s="7"/>
      <c r="N655" s="7"/>
      <c r="O655" s="6"/>
      <c r="P655" s="6"/>
      <c r="Q655" s="6"/>
      <c r="R655" s="6"/>
      <c r="S655" s="6"/>
      <c r="T655" s="6"/>
      <c r="U655" s="6"/>
      <c r="V655" s="7">
        <v>3</v>
      </c>
      <c r="W655" s="7">
        <v>2</v>
      </c>
      <c r="X655" s="7">
        <v>1</v>
      </c>
      <c r="Y655" s="7">
        <v>3</v>
      </c>
      <c r="Z655" s="6" t="s">
        <v>129</v>
      </c>
      <c r="AA655" s="6" t="s">
        <v>190</v>
      </c>
      <c r="AB655" s="6"/>
      <c r="AC655" s="6"/>
      <c r="AD655" s="6" t="s">
        <v>1895</v>
      </c>
      <c r="AE655" s="6"/>
      <c r="AF655" s="6"/>
      <c r="AG655" s="6"/>
      <c r="AH655" s="8" t="s">
        <v>260</v>
      </c>
    </row>
    <row r="656" spans="1:34" customFormat="1" ht="36">
      <c r="A656" s="5" t="s">
        <v>1896</v>
      </c>
      <c r="B656" s="6" t="s">
        <v>42</v>
      </c>
      <c r="C656" s="6" t="s">
        <v>50</v>
      </c>
      <c r="D656" s="6" t="s">
        <v>209</v>
      </c>
      <c r="E656" s="6" t="s">
        <v>36</v>
      </c>
      <c r="F656" s="7">
        <f>IF(E656="-",1,IF(G656&gt;0,1,0))</f>
        <v>1</v>
      </c>
      <c r="G656" s="7">
        <v>0</v>
      </c>
      <c r="H656" s="7"/>
      <c r="I656" s="7"/>
      <c r="J656" s="7"/>
      <c r="K656" s="7"/>
      <c r="L656" s="7"/>
      <c r="M656" s="7"/>
      <c r="N656" s="7"/>
      <c r="O656" s="6"/>
      <c r="P656" s="6"/>
      <c r="Q656" s="6"/>
      <c r="R656" s="6"/>
      <c r="S656" s="6"/>
      <c r="T656" s="6"/>
      <c r="U656" s="6"/>
      <c r="V656" s="7">
        <v>4</v>
      </c>
      <c r="W656" s="7">
        <v>3</v>
      </c>
      <c r="X656" s="7">
        <v>3</v>
      </c>
      <c r="Y656" s="7">
        <v>3</v>
      </c>
      <c r="Z656" s="6" t="s">
        <v>175</v>
      </c>
      <c r="AA656" s="6" t="s">
        <v>786</v>
      </c>
      <c r="AB656" s="6"/>
      <c r="AC656" s="6"/>
      <c r="AD656" s="6" t="s">
        <v>1897</v>
      </c>
      <c r="AE656" s="6"/>
      <c r="AF656" s="6"/>
      <c r="AG656" s="6"/>
      <c r="AH656" s="8" t="s">
        <v>1898</v>
      </c>
    </row>
    <row r="657" spans="1:34" customFormat="1" ht="24">
      <c r="A657" s="5" t="s">
        <v>1899</v>
      </c>
      <c r="B657" s="6" t="s">
        <v>42</v>
      </c>
      <c r="C657" s="6" t="s">
        <v>50</v>
      </c>
      <c r="D657" s="6" t="s">
        <v>160</v>
      </c>
      <c r="E657" s="6" t="s">
        <v>66</v>
      </c>
      <c r="F657" s="7">
        <f>IF(E657="-",1,IF(G657&gt;0,1,0))</f>
        <v>1</v>
      </c>
      <c r="G657" s="7">
        <v>4</v>
      </c>
      <c r="H657" s="7"/>
      <c r="I657" s="7"/>
      <c r="J657" s="7"/>
      <c r="K657" s="7"/>
      <c r="L657" s="7"/>
      <c r="M657" s="7"/>
      <c r="N657" s="7"/>
      <c r="O657" s="6"/>
      <c r="P657" s="6"/>
      <c r="Q657" s="6"/>
      <c r="R657" s="6"/>
      <c r="S657" s="6"/>
      <c r="T657" s="6"/>
      <c r="U657" s="6"/>
      <c r="V657" s="7">
        <v>4</v>
      </c>
      <c r="W657" s="7">
        <v>1</v>
      </c>
      <c r="X657" s="7">
        <v>6</v>
      </c>
      <c r="Y657" s="7">
        <v>2</v>
      </c>
      <c r="Z657" s="6" t="s">
        <v>1290</v>
      </c>
      <c r="AA657" s="6" t="s">
        <v>190</v>
      </c>
      <c r="AB657" s="6"/>
      <c r="AC657" s="6"/>
      <c r="AD657" s="6" t="s">
        <v>1900</v>
      </c>
      <c r="AE657" s="6"/>
      <c r="AF657" s="6"/>
      <c r="AG657" s="6"/>
      <c r="AH657" s="8" t="s">
        <v>471</v>
      </c>
    </row>
    <row r="658" spans="1:34" customFormat="1" ht="60">
      <c r="A658" s="5" t="s">
        <v>1901</v>
      </c>
      <c r="B658" s="6" t="s">
        <v>42</v>
      </c>
      <c r="C658" s="6" t="s">
        <v>50</v>
      </c>
      <c r="D658" s="6" t="s">
        <v>51</v>
      </c>
      <c r="E658" s="6" t="s">
        <v>45</v>
      </c>
      <c r="F658" s="7">
        <f>IF(E658="-",1,IF(G658&gt;0,1,0))</f>
        <v>1</v>
      </c>
      <c r="G658" s="7">
        <v>2</v>
      </c>
      <c r="H658" s="7"/>
      <c r="I658" s="7"/>
      <c r="J658" s="7"/>
      <c r="K658" s="7"/>
      <c r="L658" s="7"/>
      <c r="M658" s="7"/>
      <c r="N658" s="7"/>
      <c r="O658" s="6"/>
      <c r="P658" s="6"/>
      <c r="Q658" s="6"/>
      <c r="R658" s="6"/>
      <c r="S658" s="6"/>
      <c r="T658" s="6"/>
      <c r="U658" s="6"/>
      <c r="V658" s="7">
        <v>1</v>
      </c>
      <c r="W658" s="7">
        <v>3</v>
      </c>
      <c r="X658" s="7">
        <v>0</v>
      </c>
      <c r="Y658" s="7">
        <v>2</v>
      </c>
      <c r="Z658" s="6" t="s">
        <v>129</v>
      </c>
      <c r="AA658" s="6" t="s">
        <v>190</v>
      </c>
      <c r="AB658" s="6"/>
      <c r="AC658" s="6"/>
      <c r="AD658" s="6" t="s">
        <v>1902</v>
      </c>
      <c r="AE658" s="6"/>
      <c r="AF658" s="6"/>
      <c r="AG658" s="6"/>
      <c r="AH658" s="8" t="s">
        <v>656</v>
      </c>
    </row>
    <row r="659" spans="1:34" customFormat="1" ht="36">
      <c r="A659" s="5" t="s">
        <v>1903</v>
      </c>
      <c r="B659" s="6" t="s">
        <v>42</v>
      </c>
      <c r="C659" s="6" t="s">
        <v>50</v>
      </c>
      <c r="D659" s="6" t="s">
        <v>51</v>
      </c>
      <c r="E659" s="6" t="s">
        <v>45</v>
      </c>
      <c r="F659" s="7">
        <f>IF(E659="-",1,IF(G659&gt;0,1,0))</f>
        <v>1</v>
      </c>
      <c r="G659" s="7">
        <v>2</v>
      </c>
      <c r="H659" s="7"/>
      <c r="I659" s="7"/>
      <c r="J659" s="7"/>
      <c r="K659" s="7"/>
      <c r="L659" s="7"/>
      <c r="M659" s="7"/>
      <c r="N659" s="7"/>
      <c r="O659" s="6"/>
      <c r="P659" s="6"/>
      <c r="Q659" s="6"/>
      <c r="R659" s="6"/>
      <c r="S659" s="6"/>
      <c r="T659" s="6"/>
      <c r="U659" s="6"/>
      <c r="V659" s="7">
        <v>4</v>
      </c>
      <c r="W659" s="7">
        <v>7</v>
      </c>
      <c r="X659" s="7">
        <v>0</v>
      </c>
      <c r="Y659" s="7">
        <v>2</v>
      </c>
      <c r="Z659" s="6" t="s">
        <v>1290</v>
      </c>
      <c r="AA659" s="6" t="s">
        <v>190</v>
      </c>
      <c r="AB659" s="6"/>
      <c r="AC659" s="6"/>
      <c r="AD659" s="6" t="s">
        <v>1904</v>
      </c>
      <c r="AE659" s="6"/>
      <c r="AF659" s="6"/>
      <c r="AG659" s="6"/>
      <c r="AH659" s="8" t="s">
        <v>1905</v>
      </c>
    </row>
    <row r="660" spans="1:34" customFormat="1" ht="24">
      <c r="A660" s="5" t="s">
        <v>1906</v>
      </c>
      <c r="B660" s="6" t="s">
        <v>42</v>
      </c>
      <c r="C660" s="6" t="s">
        <v>50</v>
      </c>
      <c r="D660" s="6" t="s">
        <v>51</v>
      </c>
      <c r="E660" s="6" t="s">
        <v>45</v>
      </c>
      <c r="F660" s="7">
        <f>IF(E660="-",1,IF(G660&gt;0,1,0))</f>
        <v>1</v>
      </c>
      <c r="G660" s="7">
        <v>1</v>
      </c>
      <c r="H660" s="7"/>
      <c r="I660" s="7"/>
      <c r="J660" s="7"/>
      <c r="K660" s="7"/>
      <c r="L660" s="7"/>
      <c r="M660" s="7"/>
      <c r="N660" s="7"/>
      <c r="O660" s="6"/>
      <c r="P660" s="6"/>
      <c r="Q660" s="6"/>
      <c r="R660" s="6"/>
      <c r="S660" s="6"/>
      <c r="T660" s="6"/>
      <c r="U660" s="6"/>
      <c r="V660" s="7">
        <v>1</v>
      </c>
      <c r="W660" s="7">
        <v>0</v>
      </c>
      <c r="X660" s="7">
        <v>0</v>
      </c>
      <c r="Y660" s="7">
        <v>1</v>
      </c>
      <c r="Z660" s="6" t="s">
        <v>129</v>
      </c>
      <c r="AA660" s="6" t="s">
        <v>190</v>
      </c>
      <c r="AB660" s="6"/>
      <c r="AC660" s="6"/>
      <c r="AD660" s="6" t="s">
        <v>1907</v>
      </c>
      <c r="AE660" s="6"/>
      <c r="AF660" s="6"/>
      <c r="AG660" s="6"/>
      <c r="AH660" s="8" t="s">
        <v>457</v>
      </c>
    </row>
    <row r="661" spans="1:34" customFormat="1" ht="24">
      <c r="A661" s="5" t="s">
        <v>1908</v>
      </c>
      <c r="B661" s="6" t="s">
        <v>42</v>
      </c>
      <c r="C661" s="6" t="s">
        <v>50</v>
      </c>
      <c r="D661" s="6" t="s">
        <v>51</v>
      </c>
      <c r="E661" s="6" t="s">
        <v>45</v>
      </c>
      <c r="F661" s="7">
        <f>IF(E661="-",1,IF(G661&gt;0,1,0))</f>
        <v>1</v>
      </c>
      <c r="G661" s="7">
        <v>1</v>
      </c>
      <c r="H661" s="7"/>
      <c r="I661" s="7"/>
      <c r="J661" s="7"/>
      <c r="K661" s="7"/>
      <c r="L661" s="7"/>
      <c r="M661" s="7"/>
      <c r="N661" s="7"/>
      <c r="O661" s="6"/>
      <c r="P661" s="6"/>
      <c r="Q661" s="6"/>
      <c r="R661" s="6"/>
      <c r="S661" s="6"/>
      <c r="T661" s="6"/>
      <c r="U661" s="6"/>
      <c r="V661" s="7">
        <v>0</v>
      </c>
      <c r="W661" s="7">
        <v>0</v>
      </c>
      <c r="X661" s="7">
        <v>0</v>
      </c>
      <c r="Y661" s="7">
        <v>1</v>
      </c>
      <c r="Z661" s="6" t="s">
        <v>175</v>
      </c>
      <c r="AA661" s="6" t="s">
        <v>190</v>
      </c>
      <c r="AB661" s="6"/>
      <c r="AC661" s="6"/>
      <c r="AD661" s="6" t="s">
        <v>1909</v>
      </c>
      <c r="AE661" s="6"/>
      <c r="AF661" s="6"/>
      <c r="AG661" s="6"/>
      <c r="AH661" s="8" t="s">
        <v>656</v>
      </c>
    </row>
    <row r="662" spans="1:34" customFormat="1" ht="48">
      <c r="A662" s="5" t="s">
        <v>1910</v>
      </c>
      <c r="B662" s="6" t="s">
        <v>126</v>
      </c>
      <c r="C662" s="6" t="s">
        <v>126</v>
      </c>
      <c r="D662" s="6" t="s">
        <v>44</v>
      </c>
      <c r="E662" s="6" t="s">
        <v>45</v>
      </c>
      <c r="F662" s="7">
        <f>IF(E662="-",1,IF(G662&gt;0,1,0))</f>
        <v>0</v>
      </c>
      <c r="G662" s="7">
        <v>0</v>
      </c>
      <c r="H662" s="7"/>
      <c r="I662" s="7"/>
      <c r="J662" s="7"/>
      <c r="K662" s="7"/>
      <c r="L662" s="7"/>
      <c r="M662" s="7"/>
      <c r="N662" s="7"/>
      <c r="O662" s="6"/>
      <c r="P662" s="6"/>
      <c r="Q662" s="6"/>
      <c r="R662" s="6"/>
      <c r="S662" s="6" t="s">
        <v>128</v>
      </c>
      <c r="T662" s="6" t="s">
        <v>129</v>
      </c>
      <c r="U662" s="6" t="s">
        <v>151</v>
      </c>
      <c r="V662" s="7">
        <v>13</v>
      </c>
      <c r="W662" s="7">
        <v>4</v>
      </c>
      <c r="X662" s="7">
        <v>10</v>
      </c>
      <c r="Y662" s="7">
        <v>6</v>
      </c>
      <c r="Z662" s="6"/>
      <c r="AA662" s="6" t="s">
        <v>1911</v>
      </c>
      <c r="AB662" s="6"/>
      <c r="AC662" s="6"/>
      <c r="AD662" s="6" t="s">
        <v>1912</v>
      </c>
      <c r="AE662" s="6"/>
      <c r="AF662" s="6"/>
      <c r="AG662" s="6"/>
      <c r="AH662" s="8" t="s">
        <v>94</v>
      </c>
    </row>
    <row r="663" spans="1:34" customFormat="1" ht="48">
      <c r="A663" s="5" t="s">
        <v>1913</v>
      </c>
      <c r="B663" s="6" t="s">
        <v>126</v>
      </c>
      <c r="C663" s="6" t="s">
        <v>126</v>
      </c>
      <c r="D663" s="6" t="s">
        <v>44</v>
      </c>
      <c r="E663" s="6"/>
      <c r="F663" s="7"/>
      <c r="G663" s="7"/>
      <c r="H663" s="7"/>
      <c r="I663" s="7"/>
      <c r="J663" s="7"/>
      <c r="K663" s="7"/>
      <c r="L663" s="7"/>
      <c r="M663" s="7"/>
      <c r="N663" s="7"/>
      <c r="O663" s="6"/>
      <c r="P663" s="6"/>
      <c r="Q663" s="6"/>
      <c r="R663" s="6"/>
      <c r="S663" s="6" t="s">
        <v>128</v>
      </c>
      <c r="T663" s="6" t="s">
        <v>135</v>
      </c>
      <c r="U663" s="6" t="s">
        <v>151</v>
      </c>
      <c r="V663" s="7">
        <v>13</v>
      </c>
      <c r="W663" s="7">
        <v>10</v>
      </c>
      <c r="X663" s="7">
        <v>10</v>
      </c>
      <c r="Y663" s="7">
        <v>10</v>
      </c>
      <c r="Z663" s="6"/>
      <c r="AA663" s="6" t="s">
        <v>1911</v>
      </c>
      <c r="AB663" s="6"/>
      <c r="AC663" s="6"/>
      <c r="AD663" s="6" t="s">
        <v>1912</v>
      </c>
      <c r="AE663" s="6"/>
      <c r="AF663" s="6"/>
      <c r="AG663" s="6"/>
      <c r="AH663" s="8" t="s">
        <v>94</v>
      </c>
    </row>
    <row r="664" spans="1:34" ht="48">
      <c r="A664" s="5" t="s">
        <v>1914</v>
      </c>
      <c r="B664" s="6" t="s">
        <v>42</v>
      </c>
      <c r="C664" s="6" t="s">
        <v>43</v>
      </c>
      <c r="D664" s="6" t="s">
        <v>78</v>
      </c>
      <c r="E664" s="6" t="s">
        <v>45</v>
      </c>
      <c r="F664" s="7">
        <f>IF(E664="-",1,IF(G664&gt;0,1,0))</f>
        <v>0</v>
      </c>
      <c r="G664" s="7">
        <v>0</v>
      </c>
      <c r="H664" s="7"/>
      <c r="I664" s="7"/>
      <c r="J664" s="7"/>
      <c r="K664" s="7"/>
      <c r="L664" s="7"/>
      <c r="M664" s="7"/>
      <c r="N664" s="7"/>
      <c r="O664" s="6"/>
      <c r="P664" s="6"/>
      <c r="Q664" s="6"/>
      <c r="R664" s="6"/>
      <c r="S664" s="6"/>
      <c r="T664" s="6"/>
      <c r="U664" s="6"/>
      <c r="V664" s="7"/>
      <c r="W664" s="7"/>
      <c r="X664" s="7"/>
      <c r="Y664" s="7"/>
      <c r="Z664" s="6" t="s">
        <v>611</v>
      </c>
      <c r="AA664" s="6" t="s">
        <v>407</v>
      </c>
      <c r="AB664" s="6"/>
      <c r="AC664" s="6" t="s">
        <v>87</v>
      </c>
      <c r="AD664" s="6" t="s">
        <v>1915</v>
      </c>
      <c r="AE664" s="6"/>
      <c r="AF664" s="6"/>
      <c r="AG664" s="6"/>
      <c r="AH664" s="8" t="s">
        <v>108</v>
      </c>
    </row>
    <row r="665" spans="1:34" customFormat="1" ht="48">
      <c r="A665" s="9" t="s">
        <v>1916</v>
      </c>
      <c r="B665" s="10" t="s">
        <v>42</v>
      </c>
      <c r="C665" s="10" t="s">
        <v>91</v>
      </c>
      <c r="D665" s="10" t="s">
        <v>44</v>
      </c>
      <c r="E665" s="10" t="s">
        <v>45</v>
      </c>
      <c r="F665" s="7">
        <f>IF(E665="-",1,IF(G665&gt;0,1,0))</f>
        <v>0</v>
      </c>
      <c r="G665" s="7">
        <v>0</v>
      </c>
      <c r="H665" s="7"/>
      <c r="I665" s="7">
        <v>7</v>
      </c>
      <c r="J665" s="7"/>
      <c r="K665" s="7"/>
      <c r="L665" s="7"/>
      <c r="M665" s="7"/>
      <c r="N665" s="7"/>
      <c r="O665" s="10"/>
      <c r="P665" s="10"/>
      <c r="Q665" s="10"/>
      <c r="R665" s="10"/>
      <c r="S665" s="10"/>
      <c r="T665" s="10"/>
      <c r="U665" s="10"/>
      <c r="V665" s="7"/>
      <c r="W665" s="7"/>
      <c r="X665" s="7"/>
      <c r="Y665" s="7"/>
      <c r="Z665" s="10" t="s">
        <v>652</v>
      </c>
      <c r="AA665" s="10"/>
      <c r="AB665" s="10"/>
      <c r="AC665" s="12" t="s">
        <v>876</v>
      </c>
      <c r="AD665" s="10" t="s">
        <v>1917</v>
      </c>
      <c r="AE665" s="10"/>
      <c r="AF665" s="10"/>
      <c r="AG665" s="10"/>
      <c r="AH665" s="11" t="s">
        <v>108</v>
      </c>
    </row>
    <row r="666" spans="1:34" customFormat="1" ht="36">
      <c r="A666" s="9" t="s">
        <v>1918</v>
      </c>
      <c r="B666" s="10" t="s">
        <v>42</v>
      </c>
      <c r="C666" s="10" t="s">
        <v>91</v>
      </c>
      <c r="D666" s="10" t="s">
        <v>127</v>
      </c>
      <c r="E666" s="10" t="s">
        <v>73</v>
      </c>
      <c r="F666" s="7">
        <f>IF(E666="-",1,IF(G666&gt;0,1,0))</f>
        <v>0</v>
      </c>
      <c r="G666" s="7">
        <v>0</v>
      </c>
      <c r="H666" s="7"/>
      <c r="I666" s="7">
        <v>7</v>
      </c>
      <c r="J666" s="7"/>
      <c r="K666" s="7"/>
      <c r="L666" s="7"/>
      <c r="M666" s="7"/>
      <c r="N666" s="7"/>
      <c r="O666" s="10"/>
      <c r="P666" s="10"/>
      <c r="Q666" s="10"/>
      <c r="R666" s="10"/>
      <c r="S666" s="10"/>
      <c r="T666" s="10"/>
      <c r="U666" s="10"/>
      <c r="V666" s="7"/>
      <c r="W666" s="7"/>
      <c r="X666" s="7"/>
      <c r="Y666" s="7"/>
      <c r="Z666" s="10" t="s">
        <v>1919</v>
      </c>
      <c r="AA666" s="10"/>
      <c r="AB666" s="10"/>
      <c r="AC666" s="12" t="s">
        <v>46</v>
      </c>
      <c r="AD666" s="10" t="s">
        <v>1920</v>
      </c>
      <c r="AE666" s="10"/>
      <c r="AF666" s="12" t="s">
        <v>1921</v>
      </c>
      <c r="AG666" s="10"/>
      <c r="AH666" s="11" t="s">
        <v>891</v>
      </c>
    </row>
    <row r="667" spans="1:34" ht="24">
      <c r="A667" s="9" t="s">
        <v>1922</v>
      </c>
      <c r="B667" s="10" t="s">
        <v>42</v>
      </c>
      <c r="C667" s="10" t="s">
        <v>91</v>
      </c>
      <c r="D667" s="10" t="s">
        <v>78</v>
      </c>
      <c r="E667" s="10" t="s">
        <v>45</v>
      </c>
      <c r="F667" s="7">
        <f>IF(E667="-",1,IF(G667&gt;0,1,0))</f>
        <v>1</v>
      </c>
      <c r="G667" s="7">
        <v>1</v>
      </c>
      <c r="H667" s="7"/>
      <c r="I667" s="7">
        <v>6</v>
      </c>
      <c r="J667" s="7"/>
      <c r="K667" s="7"/>
      <c r="L667" s="7"/>
      <c r="M667" s="7"/>
      <c r="N667" s="7"/>
      <c r="O667" s="10"/>
      <c r="P667" s="10"/>
      <c r="Q667" s="10"/>
      <c r="R667" s="10"/>
      <c r="S667" s="10"/>
      <c r="T667" s="10"/>
      <c r="U667" s="10"/>
      <c r="V667" s="7"/>
      <c r="W667" s="7"/>
      <c r="X667" s="7"/>
      <c r="Y667" s="7"/>
      <c r="Z667" s="10" t="s">
        <v>106</v>
      </c>
      <c r="AA667" s="10"/>
      <c r="AB667" s="10"/>
      <c r="AC667" s="12" t="s">
        <v>46</v>
      </c>
      <c r="AD667" s="10" t="s">
        <v>1923</v>
      </c>
      <c r="AE667" s="10"/>
      <c r="AF667" s="12" t="s">
        <v>1921</v>
      </c>
      <c r="AG667" s="10"/>
      <c r="AH667" s="11" t="s">
        <v>1924</v>
      </c>
    </row>
    <row r="668" spans="1:34" customFormat="1" ht="36">
      <c r="A668" s="5" t="s">
        <v>1925</v>
      </c>
      <c r="B668" s="6" t="s">
        <v>126</v>
      </c>
      <c r="C668" s="6" t="s">
        <v>126</v>
      </c>
      <c r="D668" s="6" t="s">
        <v>78</v>
      </c>
      <c r="E668" s="6" t="s">
        <v>66</v>
      </c>
      <c r="F668" s="7">
        <f>IF(E668="-",1,IF(G668&gt;0,1,0))</f>
        <v>1</v>
      </c>
      <c r="G668" s="7">
        <v>1</v>
      </c>
      <c r="H668" s="7"/>
      <c r="I668" s="7"/>
      <c r="J668" s="7"/>
      <c r="K668" s="7"/>
      <c r="L668" s="7"/>
      <c r="M668" s="7"/>
      <c r="N668" s="7"/>
      <c r="O668" s="6"/>
      <c r="P668" s="6"/>
      <c r="Q668" s="6"/>
      <c r="R668" s="6"/>
      <c r="S668" s="6" t="s">
        <v>169</v>
      </c>
      <c r="T668" s="6" t="s">
        <v>129</v>
      </c>
      <c r="U668" s="6" t="s">
        <v>151</v>
      </c>
      <c r="V668" s="7">
        <v>2</v>
      </c>
      <c r="W668" s="7">
        <v>1</v>
      </c>
      <c r="X668" s="7">
        <v>3</v>
      </c>
      <c r="Y668" s="7">
        <v>1</v>
      </c>
      <c r="Z668" s="6"/>
      <c r="AA668" s="6" t="s">
        <v>752</v>
      </c>
      <c r="AB668" s="6"/>
      <c r="AC668" s="6"/>
      <c r="AD668" s="6" t="s">
        <v>1926</v>
      </c>
      <c r="AE668" s="6"/>
      <c r="AF668" s="6"/>
      <c r="AG668" s="6"/>
      <c r="AH668" s="8" t="s">
        <v>863</v>
      </c>
    </row>
    <row r="669" spans="1:34" customFormat="1" ht="15">
      <c r="A669" s="5" t="s">
        <v>1927</v>
      </c>
      <c r="B669" s="6" t="s">
        <v>126</v>
      </c>
      <c r="C669" s="6" t="s">
        <v>126</v>
      </c>
      <c r="D669" s="6" t="s">
        <v>78</v>
      </c>
      <c r="E669" s="6"/>
      <c r="F669" s="7"/>
      <c r="G669" s="7"/>
      <c r="H669" s="7"/>
      <c r="I669" s="7"/>
      <c r="J669" s="7"/>
      <c r="K669" s="7"/>
      <c r="L669" s="7"/>
      <c r="M669" s="7"/>
      <c r="N669" s="7"/>
      <c r="O669" s="6"/>
      <c r="P669" s="6"/>
      <c r="Q669" s="6"/>
      <c r="R669" s="6"/>
      <c r="S669" s="6" t="s">
        <v>169</v>
      </c>
      <c r="T669" s="6" t="s">
        <v>135</v>
      </c>
      <c r="U669" s="6" t="s">
        <v>151</v>
      </c>
      <c r="V669" s="7">
        <v>2</v>
      </c>
      <c r="W669" s="7">
        <v>2</v>
      </c>
      <c r="X669" s="7">
        <v>3</v>
      </c>
      <c r="Y669" s="7">
        <v>2</v>
      </c>
      <c r="Z669" s="6"/>
      <c r="AA669" s="6" t="s">
        <v>752</v>
      </c>
      <c r="AB669" s="6"/>
      <c r="AC669" s="6"/>
      <c r="AD669" s="6" t="s">
        <v>1928</v>
      </c>
      <c r="AE669" s="6"/>
      <c r="AF669" s="6"/>
      <c r="AG669" s="6"/>
      <c r="AH669" s="8" t="s">
        <v>863</v>
      </c>
    </row>
    <row r="670" spans="1:34" customFormat="1" ht="72">
      <c r="A670" s="9" t="s">
        <v>1929</v>
      </c>
      <c r="B670" s="6" t="s">
        <v>42</v>
      </c>
      <c r="C670" s="10" t="s">
        <v>58</v>
      </c>
      <c r="D670" s="10" t="s">
        <v>44</v>
      </c>
      <c r="E670" s="10" t="s">
        <v>73</v>
      </c>
      <c r="F670" s="7">
        <f>IF(E670="-",1,IF(G670&gt;0,1,0))</f>
        <v>0</v>
      </c>
      <c r="G670" s="7">
        <v>0</v>
      </c>
      <c r="H670" s="7"/>
      <c r="I670" s="7"/>
      <c r="J670" s="7"/>
      <c r="K670" s="7"/>
      <c r="L670" s="7"/>
      <c r="M670" s="7"/>
      <c r="N670" s="7"/>
      <c r="O670" s="6"/>
      <c r="P670" s="6"/>
      <c r="Q670" s="6"/>
      <c r="R670" s="6"/>
      <c r="S670" s="6"/>
      <c r="T670" s="10"/>
      <c r="U670" s="6"/>
      <c r="V670" s="7"/>
      <c r="W670" s="7"/>
      <c r="X670" s="7"/>
      <c r="Y670" s="7"/>
      <c r="Z670" s="10"/>
      <c r="AA670" s="10" t="s">
        <v>122</v>
      </c>
      <c r="AB670" s="10"/>
      <c r="AC670" s="10"/>
      <c r="AD670" s="10" t="s">
        <v>1930</v>
      </c>
      <c r="AE670" s="10"/>
      <c r="AF670" s="10"/>
      <c r="AG670" s="10"/>
      <c r="AH670" s="11" t="s">
        <v>729</v>
      </c>
    </row>
    <row r="671" spans="1:34" customFormat="1" ht="24">
      <c r="A671" s="5" t="s">
        <v>1931</v>
      </c>
      <c r="B671" s="6" t="s">
        <v>42</v>
      </c>
      <c r="C671" s="6" t="s">
        <v>137</v>
      </c>
      <c r="D671" s="6" t="s">
        <v>51</v>
      </c>
      <c r="E671" s="6" t="s">
        <v>138</v>
      </c>
      <c r="F671" s="7">
        <f>IF(E671="-",1,IF(G671&gt;0,1,0))</f>
        <v>1</v>
      </c>
      <c r="G671" s="7">
        <v>1</v>
      </c>
      <c r="H671" s="7"/>
      <c r="I671" s="7"/>
      <c r="J671" s="7"/>
      <c r="K671" s="7"/>
      <c r="L671" s="7"/>
      <c r="M671" s="7"/>
      <c r="N671" s="7"/>
      <c r="O671" s="6"/>
      <c r="P671" s="6"/>
      <c r="Q671" s="6"/>
      <c r="R671" s="6"/>
      <c r="S671" s="6"/>
      <c r="T671" s="6"/>
      <c r="U671" s="6"/>
      <c r="V671" s="7"/>
      <c r="W671" s="7"/>
      <c r="X671" s="7"/>
      <c r="Y671" s="7"/>
      <c r="Z671" s="6" t="s">
        <v>117</v>
      </c>
      <c r="AA671" s="6" t="s">
        <v>122</v>
      </c>
      <c r="AB671" s="6"/>
      <c r="AC671" s="6"/>
      <c r="AD671" s="6" t="s">
        <v>1932</v>
      </c>
      <c r="AE671" s="6" t="s">
        <v>1933</v>
      </c>
      <c r="AF671" s="6"/>
      <c r="AG671" s="6" t="s">
        <v>1934</v>
      </c>
      <c r="AH671" s="8" t="s">
        <v>1935</v>
      </c>
    </row>
    <row r="672" spans="1:34" customFormat="1" ht="36">
      <c r="A672" s="5" t="s">
        <v>1936</v>
      </c>
      <c r="B672" s="6" t="s">
        <v>42</v>
      </c>
      <c r="C672" s="6" t="s">
        <v>65</v>
      </c>
      <c r="D672" s="6" t="s">
        <v>51</v>
      </c>
      <c r="E672" s="6" t="s">
        <v>45</v>
      </c>
      <c r="F672" s="7">
        <f>IF(E672="-",1,IF(G672&gt;0,1,0))</f>
        <v>1</v>
      </c>
      <c r="G672" s="7">
        <v>2</v>
      </c>
      <c r="H672" s="7"/>
      <c r="I672" s="7">
        <v>3</v>
      </c>
      <c r="J672" s="7"/>
      <c r="K672" s="7"/>
      <c r="L672" s="7"/>
      <c r="M672" s="7"/>
      <c r="N672" s="7"/>
      <c r="O672" s="6"/>
      <c r="P672" s="6"/>
      <c r="Q672" s="6"/>
      <c r="R672" s="6"/>
      <c r="S672" s="6"/>
      <c r="T672" s="6"/>
      <c r="U672" s="6"/>
      <c r="V672" s="7"/>
      <c r="W672" s="7"/>
      <c r="X672" s="7"/>
      <c r="Y672" s="7"/>
      <c r="Z672" s="6"/>
      <c r="AA672" s="6" t="s">
        <v>1519</v>
      </c>
      <c r="AB672" s="6"/>
      <c r="AC672" s="6"/>
      <c r="AD672" s="6" t="s">
        <v>1937</v>
      </c>
      <c r="AE672" s="6"/>
      <c r="AF672" s="6"/>
      <c r="AG672" s="6"/>
      <c r="AH672" s="8" t="s">
        <v>1938</v>
      </c>
    </row>
    <row r="673" spans="1:34" customFormat="1" ht="15">
      <c r="A673" s="5" t="s">
        <v>1939</v>
      </c>
      <c r="B673" s="6" t="s">
        <v>33</v>
      </c>
      <c r="C673" s="6" t="s">
        <v>34</v>
      </c>
      <c r="D673" s="6" t="s">
        <v>51</v>
      </c>
      <c r="E673" s="6" t="s">
        <v>66</v>
      </c>
      <c r="F673" s="7">
        <f>IF(E673="-",1,IF(G673&gt;0,1,0))</f>
        <v>1</v>
      </c>
      <c r="G673" s="7">
        <v>4</v>
      </c>
      <c r="H673" s="7">
        <v>3</v>
      </c>
      <c r="I673" s="7" t="s">
        <v>36</v>
      </c>
      <c r="J673" s="7">
        <v>2</v>
      </c>
      <c r="K673" s="7"/>
      <c r="L673" s="7"/>
      <c r="M673" s="7"/>
      <c r="N673" s="7"/>
      <c r="O673" s="6"/>
      <c r="P673" s="6"/>
      <c r="Q673" s="6"/>
      <c r="R673" s="6"/>
      <c r="S673" s="6"/>
      <c r="T673" s="6"/>
      <c r="U673" s="6"/>
      <c r="V673" s="7"/>
      <c r="W673" s="7"/>
      <c r="X673" s="7"/>
      <c r="Y673" s="7"/>
      <c r="Z673" s="6"/>
      <c r="AA673" s="6"/>
      <c r="AB673" s="6"/>
      <c r="AC673" s="6"/>
      <c r="AD673" s="6" t="s">
        <v>1940</v>
      </c>
      <c r="AE673" s="6"/>
      <c r="AF673" s="6"/>
      <c r="AG673" s="6"/>
      <c r="AH673" s="8" t="s">
        <v>48</v>
      </c>
    </row>
    <row r="674" spans="1:34" customFormat="1" ht="36">
      <c r="A674" s="9" t="s">
        <v>1941</v>
      </c>
      <c r="B674" s="10" t="s">
        <v>42</v>
      </c>
      <c r="C674" s="10" t="s">
        <v>91</v>
      </c>
      <c r="D674" s="6" t="s">
        <v>51</v>
      </c>
      <c r="E674" s="10" t="s">
        <v>45</v>
      </c>
      <c r="F674" s="7">
        <f>IF(E674="-",1,IF(G674&gt;0,1,0))</f>
        <v>1</v>
      </c>
      <c r="G674" s="7">
        <v>4</v>
      </c>
      <c r="H674" s="7"/>
      <c r="I674" s="7">
        <v>3</v>
      </c>
      <c r="J674" s="7"/>
      <c r="K674" s="7"/>
      <c r="L674" s="7"/>
      <c r="M674" s="7"/>
      <c r="N674" s="7"/>
      <c r="O674" s="10"/>
      <c r="P674" s="10"/>
      <c r="Q674" s="10"/>
      <c r="R674" s="10"/>
      <c r="S674" s="10"/>
      <c r="T674" s="10"/>
      <c r="U674" s="10"/>
      <c r="V674" s="7"/>
      <c r="W674" s="7"/>
      <c r="X674" s="7"/>
      <c r="Y674" s="7"/>
      <c r="Z674" s="10" t="s">
        <v>216</v>
      </c>
      <c r="AA674" s="10"/>
      <c r="AB674" s="10"/>
      <c r="AC674" s="12" t="s">
        <v>46</v>
      </c>
      <c r="AD674" s="10" t="s">
        <v>1942</v>
      </c>
      <c r="AE674" s="10"/>
      <c r="AF674" s="12" t="s">
        <v>1943</v>
      </c>
      <c r="AG674" s="10"/>
      <c r="AH674" s="11" t="s">
        <v>239</v>
      </c>
    </row>
    <row r="675" spans="1:34" customFormat="1" ht="36">
      <c r="A675" s="5" t="s">
        <v>1944</v>
      </c>
      <c r="B675" s="6" t="s">
        <v>126</v>
      </c>
      <c r="C675" s="6" t="s">
        <v>126</v>
      </c>
      <c r="D675" s="6" t="s">
        <v>193</v>
      </c>
      <c r="E675" s="6" t="s">
        <v>36</v>
      </c>
      <c r="F675" s="7">
        <f>IF(E675="-",1,IF(G675&gt;0,1,0))</f>
        <v>1</v>
      </c>
      <c r="G675" s="7">
        <v>0</v>
      </c>
      <c r="H675" s="7"/>
      <c r="I675" s="7"/>
      <c r="J675" s="7"/>
      <c r="K675" s="7"/>
      <c r="L675" s="7"/>
      <c r="M675" s="7"/>
      <c r="N675" s="7"/>
      <c r="O675" s="6"/>
      <c r="P675" s="6"/>
      <c r="Q675" s="6"/>
      <c r="R675" s="6"/>
      <c r="S675" s="6" t="s">
        <v>128</v>
      </c>
      <c r="T675" s="6" t="s">
        <v>129</v>
      </c>
      <c r="U675" s="6" t="s">
        <v>151</v>
      </c>
      <c r="V675" s="7">
        <v>8</v>
      </c>
      <c r="W675" s="7">
        <v>2</v>
      </c>
      <c r="X675" s="7">
        <v>10</v>
      </c>
      <c r="Y675" s="7">
        <v>2</v>
      </c>
      <c r="Z675" s="6"/>
      <c r="AA675" s="6" t="s">
        <v>923</v>
      </c>
      <c r="AB675" s="6"/>
      <c r="AC675" s="6"/>
      <c r="AD675" s="6" t="s">
        <v>1945</v>
      </c>
      <c r="AE675" s="6" t="s">
        <v>1946</v>
      </c>
      <c r="AF675" s="6"/>
      <c r="AG675" s="6"/>
      <c r="AH675" s="8" t="s">
        <v>104</v>
      </c>
    </row>
    <row r="676" spans="1:34" customFormat="1" ht="36">
      <c r="A676" s="5" t="s">
        <v>1947</v>
      </c>
      <c r="B676" s="6" t="s">
        <v>126</v>
      </c>
      <c r="C676" s="6" t="s">
        <v>126</v>
      </c>
      <c r="D676" s="6" t="s">
        <v>193</v>
      </c>
      <c r="E676" s="6"/>
      <c r="F676" s="7"/>
      <c r="G676" s="7"/>
      <c r="H676" s="7"/>
      <c r="I676" s="7"/>
      <c r="J676" s="7"/>
      <c r="K676" s="7"/>
      <c r="L676" s="7"/>
      <c r="M676" s="7"/>
      <c r="N676" s="7"/>
      <c r="O676" s="6"/>
      <c r="P676" s="6"/>
      <c r="Q676" s="6"/>
      <c r="R676" s="6"/>
      <c r="S676" s="6" t="s">
        <v>128</v>
      </c>
      <c r="T676" s="6" t="s">
        <v>135</v>
      </c>
      <c r="U676" s="6" t="s">
        <v>151</v>
      </c>
      <c r="V676" s="7">
        <v>8</v>
      </c>
      <c r="W676" s="7">
        <v>5</v>
      </c>
      <c r="X676" s="7">
        <v>10</v>
      </c>
      <c r="Y676" s="7">
        <v>7</v>
      </c>
      <c r="Z676" s="6"/>
      <c r="AA676" s="6" t="s">
        <v>923</v>
      </c>
      <c r="AB676" s="6"/>
      <c r="AC676" s="6"/>
      <c r="AD676" s="6" t="s">
        <v>1945</v>
      </c>
      <c r="AE676" s="6" t="s">
        <v>1946</v>
      </c>
      <c r="AF676" s="6"/>
      <c r="AG676" s="6"/>
      <c r="AH676" s="8" t="s">
        <v>104</v>
      </c>
    </row>
    <row r="677" spans="1:34" customFormat="1" ht="36">
      <c r="A677" s="5" t="s">
        <v>1948</v>
      </c>
      <c r="B677" s="6" t="s">
        <v>42</v>
      </c>
      <c r="C677" s="6" t="s">
        <v>161</v>
      </c>
      <c r="D677" s="6" t="s">
        <v>193</v>
      </c>
      <c r="E677" s="6" t="s">
        <v>36</v>
      </c>
      <c r="F677" s="7">
        <f>IF(E677="-",1,IF(G677&gt;0,1,0))</f>
        <v>1</v>
      </c>
      <c r="G677" s="7">
        <v>0</v>
      </c>
      <c r="H677" s="7"/>
      <c r="I677" s="7"/>
      <c r="J677" s="7"/>
      <c r="K677" s="7">
        <v>5</v>
      </c>
      <c r="L677" s="7"/>
      <c r="M677" s="7"/>
      <c r="N677" s="7"/>
      <c r="O677" s="6"/>
      <c r="P677" s="6"/>
      <c r="Q677" s="6"/>
      <c r="R677" s="6"/>
      <c r="S677" s="6"/>
      <c r="T677" s="6"/>
      <c r="U677" s="6"/>
      <c r="V677" s="7"/>
      <c r="W677" s="7"/>
      <c r="X677" s="7"/>
      <c r="Y677" s="7"/>
      <c r="Z677" s="6" t="s">
        <v>194</v>
      </c>
      <c r="AA677" s="6" t="s">
        <v>122</v>
      </c>
      <c r="AB677" s="6"/>
      <c r="AC677" s="6"/>
      <c r="AD677" s="6" t="s">
        <v>1949</v>
      </c>
      <c r="AE677" s="6"/>
      <c r="AF677" s="6"/>
      <c r="AG677" s="6"/>
      <c r="AH677" s="8" t="s">
        <v>1950</v>
      </c>
    </row>
    <row r="678" spans="1:34" customFormat="1" ht="24">
      <c r="A678" s="5" t="s">
        <v>1951</v>
      </c>
      <c r="B678" s="6" t="s">
        <v>126</v>
      </c>
      <c r="C678" s="6" t="s">
        <v>126</v>
      </c>
      <c r="D678" s="6" t="s">
        <v>51</v>
      </c>
      <c r="E678" s="6" t="s">
        <v>73</v>
      </c>
      <c r="F678" s="7">
        <f>IF(E678="-",1,IF(G678&gt;0,1,0))</f>
        <v>1</v>
      </c>
      <c r="G678" s="7">
        <v>1</v>
      </c>
      <c r="H678" s="7"/>
      <c r="I678" s="7"/>
      <c r="J678" s="7"/>
      <c r="K678" s="7"/>
      <c r="L678" s="7"/>
      <c r="M678" s="7"/>
      <c r="N678" s="7"/>
      <c r="O678" s="6"/>
      <c r="P678" s="6"/>
      <c r="Q678" s="6"/>
      <c r="R678" s="6"/>
      <c r="S678" s="6" t="s">
        <v>128</v>
      </c>
      <c r="T678" s="6" t="s">
        <v>175</v>
      </c>
      <c r="U678" s="6" t="s">
        <v>151</v>
      </c>
      <c r="V678" s="7">
        <v>9</v>
      </c>
      <c r="W678" s="7">
        <v>4</v>
      </c>
      <c r="X678" s="7">
        <v>9</v>
      </c>
      <c r="Y678" s="7">
        <v>4</v>
      </c>
      <c r="Z678" s="6"/>
      <c r="AA678" s="6" t="s">
        <v>1952</v>
      </c>
      <c r="AB678" s="6"/>
      <c r="AC678" s="6"/>
      <c r="AD678" s="6" t="s">
        <v>1953</v>
      </c>
      <c r="AE678" s="6"/>
      <c r="AF678" s="6" t="s">
        <v>1954</v>
      </c>
      <c r="AG678" s="6"/>
      <c r="AH678" s="8" t="s">
        <v>341</v>
      </c>
    </row>
    <row r="679" spans="1:34" customFormat="1" ht="24">
      <c r="A679" s="5" t="s">
        <v>1955</v>
      </c>
      <c r="B679" s="6" t="s">
        <v>126</v>
      </c>
      <c r="C679" s="6" t="s">
        <v>126</v>
      </c>
      <c r="D679" s="6" t="s">
        <v>51</v>
      </c>
      <c r="E679" s="6"/>
      <c r="F679" s="7"/>
      <c r="G679" s="7"/>
      <c r="H679" s="7"/>
      <c r="I679" s="7"/>
      <c r="J679" s="7"/>
      <c r="K679" s="7"/>
      <c r="L679" s="7"/>
      <c r="M679" s="7"/>
      <c r="N679" s="7"/>
      <c r="O679" s="6"/>
      <c r="P679" s="6"/>
      <c r="Q679" s="6"/>
      <c r="R679" s="6"/>
      <c r="S679" s="6" t="s">
        <v>128</v>
      </c>
      <c r="T679" s="6" t="s">
        <v>135</v>
      </c>
      <c r="U679" s="6" t="s">
        <v>151</v>
      </c>
      <c r="V679" s="7">
        <v>9</v>
      </c>
      <c r="W679" s="7">
        <v>8</v>
      </c>
      <c r="X679" s="7">
        <v>9</v>
      </c>
      <c r="Y679" s="7">
        <v>10</v>
      </c>
      <c r="Z679" s="6"/>
      <c r="AA679" s="6" t="s">
        <v>1952</v>
      </c>
      <c r="AB679" s="6"/>
      <c r="AC679" s="6"/>
      <c r="AD679" s="6" t="s">
        <v>1953</v>
      </c>
      <c r="AE679" s="6"/>
      <c r="AF679" s="6" t="s">
        <v>1954</v>
      </c>
      <c r="AG679" s="6"/>
      <c r="AH679" s="8" t="s">
        <v>341</v>
      </c>
    </row>
    <row r="680" spans="1:34" customFormat="1" ht="24">
      <c r="A680" s="5" t="s">
        <v>1956</v>
      </c>
      <c r="B680" s="6" t="s">
        <v>42</v>
      </c>
      <c r="C680" s="6" t="s">
        <v>65</v>
      </c>
      <c r="D680" s="6" t="s">
        <v>78</v>
      </c>
      <c r="E680" s="6" t="s">
        <v>45</v>
      </c>
      <c r="F680" s="7">
        <f>IF(E680="-",1,IF(G680&gt;0,1,0))</f>
        <v>1</v>
      </c>
      <c r="G680" s="7">
        <v>1</v>
      </c>
      <c r="H680" s="7"/>
      <c r="I680" s="7">
        <v>5</v>
      </c>
      <c r="J680" s="7"/>
      <c r="K680" s="7"/>
      <c r="L680" s="7"/>
      <c r="M680" s="7"/>
      <c r="N680" s="7"/>
      <c r="O680" s="6"/>
      <c r="P680" s="6"/>
      <c r="Q680" s="6"/>
      <c r="R680" s="6"/>
      <c r="S680" s="6"/>
      <c r="T680" s="6"/>
      <c r="U680" s="6"/>
      <c r="V680" s="7"/>
      <c r="W680" s="7"/>
      <c r="X680" s="7"/>
      <c r="Y680" s="7"/>
      <c r="Z680" s="6"/>
      <c r="AA680" s="6" t="s">
        <v>1957</v>
      </c>
      <c r="AB680" s="6"/>
      <c r="AC680" s="6"/>
      <c r="AD680" s="6" t="s">
        <v>1958</v>
      </c>
      <c r="AE680" s="6"/>
      <c r="AF680" s="6"/>
      <c r="AG680" s="6"/>
      <c r="AH680" s="8" t="s">
        <v>113</v>
      </c>
    </row>
    <row r="681" spans="1:34" customFormat="1" ht="36">
      <c r="A681" s="5" t="s">
        <v>1959</v>
      </c>
      <c r="B681" s="6" t="s">
        <v>42</v>
      </c>
      <c r="C681" s="6" t="s">
        <v>50</v>
      </c>
      <c r="D681" s="6" t="s">
        <v>262</v>
      </c>
      <c r="E681" s="6" t="s">
        <v>36</v>
      </c>
      <c r="F681" s="7">
        <f>IF(E681="-",1,IF(G681&gt;0,1,0))</f>
        <v>1</v>
      </c>
      <c r="G681" s="7">
        <v>0</v>
      </c>
      <c r="H681" s="7"/>
      <c r="I681" s="7"/>
      <c r="J681" s="7"/>
      <c r="K681" s="7"/>
      <c r="L681" s="7"/>
      <c r="M681" s="7"/>
      <c r="N681" s="7"/>
      <c r="O681" s="6"/>
      <c r="P681" s="6"/>
      <c r="Q681" s="6"/>
      <c r="R681" s="6"/>
      <c r="S681" s="6"/>
      <c r="T681" s="6"/>
      <c r="U681" s="6"/>
      <c r="V681" s="7">
        <v>4</v>
      </c>
      <c r="W681" s="7">
        <v>4</v>
      </c>
      <c r="X681" s="7">
        <v>4</v>
      </c>
      <c r="Y681" s="7">
        <v>4</v>
      </c>
      <c r="Z681" s="6" t="s">
        <v>1960</v>
      </c>
      <c r="AA681" s="6" t="s">
        <v>1961</v>
      </c>
      <c r="AB681" s="6" t="s">
        <v>54</v>
      </c>
      <c r="AC681" s="6"/>
      <c r="AD681" s="6" t="s">
        <v>1962</v>
      </c>
      <c r="AE681" s="6"/>
      <c r="AF681" s="6"/>
      <c r="AG681" s="6"/>
      <c r="AH681" s="8" t="s">
        <v>1963</v>
      </c>
    </row>
    <row r="682" spans="1:34" customFormat="1" ht="36">
      <c r="A682" s="5" t="s">
        <v>1964</v>
      </c>
      <c r="B682" s="6" t="s">
        <v>126</v>
      </c>
      <c r="C682" s="6" t="s">
        <v>126</v>
      </c>
      <c r="D682" s="6" t="s">
        <v>78</v>
      </c>
      <c r="E682" s="6" t="s">
        <v>73</v>
      </c>
      <c r="F682" s="7">
        <f>IF(E682="-",1,IF(G682&gt;0,1,0))</f>
        <v>1</v>
      </c>
      <c r="G682" s="7">
        <v>1</v>
      </c>
      <c r="H682" s="7"/>
      <c r="I682" s="7"/>
      <c r="J682" s="7"/>
      <c r="K682" s="7"/>
      <c r="L682" s="7"/>
      <c r="M682" s="7"/>
      <c r="N682" s="7"/>
      <c r="O682" s="6"/>
      <c r="P682" s="6"/>
      <c r="Q682" s="6"/>
      <c r="R682" s="6"/>
      <c r="S682" s="6" t="s">
        <v>169</v>
      </c>
      <c r="T682" s="6" t="s">
        <v>129</v>
      </c>
      <c r="U682" s="6" t="s">
        <v>130</v>
      </c>
      <c r="V682" s="7">
        <v>8</v>
      </c>
      <c r="W682" s="7">
        <v>2</v>
      </c>
      <c r="X682" s="7">
        <v>8</v>
      </c>
      <c r="Y682" s="7">
        <v>4</v>
      </c>
      <c r="Z682" s="6"/>
      <c r="AA682" s="6" t="s">
        <v>1965</v>
      </c>
      <c r="AB682" s="6"/>
      <c r="AC682" s="6"/>
      <c r="AD682" s="6" t="s">
        <v>1966</v>
      </c>
      <c r="AE682" s="6"/>
      <c r="AF682" s="6" t="s">
        <v>1967</v>
      </c>
      <c r="AG682" s="6"/>
      <c r="AH682" s="8" t="s">
        <v>48</v>
      </c>
    </row>
    <row r="683" spans="1:34" customFormat="1" ht="36">
      <c r="A683" s="5" t="s">
        <v>1968</v>
      </c>
      <c r="B683" s="6" t="s">
        <v>126</v>
      </c>
      <c r="C683" s="6" t="s">
        <v>126</v>
      </c>
      <c r="D683" s="6" t="s">
        <v>78</v>
      </c>
      <c r="E683" s="6"/>
      <c r="F683" s="7"/>
      <c r="G683" s="7"/>
      <c r="H683" s="7"/>
      <c r="I683" s="7"/>
      <c r="J683" s="7"/>
      <c r="K683" s="7"/>
      <c r="L683" s="7"/>
      <c r="M683" s="7"/>
      <c r="N683" s="7"/>
      <c r="O683" s="6"/>
      <c r="P683" s="6"/>
      <c r="Q683" s="6"/>
      <c r="R683" s="6"/>
      <c r="S683" s="6" t="s">
        <v>169</v>
      </c>
      <c r="T683" s="6" t="s">
        <v>135</v>
      </c>
      <c r="U683" s="6" t="s">
        <v>130</v>
      </c>
      <c r="V683" s="7">
        <v>8</v>
      </c>
      <c r="W683" s="7">
        <v>8</v>
      </c>
      <c r="X683" s="7">
        <v>8</v>
      </c>
      <c r="Y683" s="7">
        <v>8</v>
      </c>
      <c r="Z683" s="6"/>
      <c r="AA683" s="6" t="s">
        <v>1965</v>
      </c>
      <c r="AB683" s="6"/>
      <c r="AC683" s="6"/>
      <c r="AD683" s="6" t="s">
        <v>1966</v>
      </c>
      <c r="AE683" s="6"/>
      <c r="AF683" s="6" t="s">
        <v>1967</v>
      </c>
      <c r="AG683" s="6"/>
      <c r="AH683" s="8" t="s">
        <v>48</v>
      </c>
    </row>
    <row r="684" spans="1:34" customFormat="1" ht="36">
      <c r="A684" s="5" t="s">
        <v>1969</v>
      </c>
      <c r="B684" s="6" t="s">
        <v>126</v>
      </c>
      <c r="C684" s="6" t="s">
        <v>126</v>
      </c>
      <c r="D684" s="6" t="s">
        <v>160</v>
      </c>
      <c r="E684" s="6" t="s">
        <v>45</v>
      </c>
      <c r="F684" s="7">
        <f>IF(E684="-",1,IF(G684&gt;0,1,0))</f>
        <v>1</v>
      </c>
      <c r="G684" s="7">
        <v>1</v>
      </c>
      <c r="H684" s="7"/>
      <c r="I684" s="7"/>
      <c r="J684" s="7"/>
      <c r="K684" s="7"/>
      <c r="L684" s="7"/>
      <c r="M684" s="7"/>
      <c r="N684" s="7"/>
      <c r="O684" s="6"/>
      <c r="P684" s="6"/>
      <c r="Q684" s="6"/>
      <c r="R684" s="6"/>
      <c r="S684" s="6" t="s">
        <v>128</v>
      </c>
      <c r="T684" s="6" t="s">
        <v>129</v>
      </c>
      <c r="U684" s="6" t="s">
        <v>130</v>
      </c>
      <c r="V684" s="7">
        <v>5</v>
      </c>
      <c r="W684" s="7">
        <v>2</v>
      </c>
      <c r="X684" s="7">
        <v>5</v>
      </c>
      <c r="Y684" s="7">
        <v>3</v>
      </c>
      <c r="Z684" s="6"/>
      <c r="AA684" s="6" t="s">
        <v>1970</v>
      </c>
      <c r="AB684" s="6"/>
      <c r="AC684" s="6"/>
      <c r="AD684" s="6" t="s">
        <v>1971</v>
      </c>
      <c r="AE684" s="6"/>
      <c r="AF684" s="6" t="s">
        <v>1972</v>
      </c>
      <c r="AG684" s="6"/>
      <c r="AH684" s="8" t="s">
        <v>108</v>
      </c>
    </row>
    <row r="685" spans="1:34" customFormat="1" ht="36">
      <c r="A685" s="5" t="s">
        <v>1973</v>
      </c>
      <c r="B685" s="6" t="s">
        <v>126</v>
      </c>
      <c r="C685" s="6" t="s">
        <v>126</v>
      </c>
      <c r="D685" s="6" t="s">
        <v>160</v>
      </c>
      <c r="E685" s="6"/>
      <c r="F685" s="7"/>
      <c r="G685" s="7"/>
      <c r="H685" s="7"/>
      <c r="I685" s="7"/>
      <c r="J685" s="7"/>
      <c r="K685" s="7"/>
      <c r="L685" s="7"/>
      <c r="M685" s="7"/>
      <c r="N685" s="7"/>
      <c r="O685" s="6"/>
      <c r="P685" s="6"/>
      <c r="Q685" s="6"/>
      <c r="R685" s="6"/>
      <c r="S685" s="6" t="s">
        <v>128</v>
      </c>
      <c r="T685" s="6" t="s">
        <v>135</v>
      </c>
      <c r="U685" s="6" t="s">
        <v>130</v>
      </c>
      <c r="V685" s="7">
        <v>5</v>
      </c>
      <c r="W685" s="7">
        <v>4</v>
      </c>
      <c r="X685" s="7">
        <v>5</v>
      </c>
      <c r="Y685" s="7">
        <v>6</v>
      </c>
      <c r="Z685" s="6"/>
      <c r="AA685" s="6" t="s">
        <v>1970</v>
      </c>
      <c r="AB685" s="6"/>
      <c r="AC685" s="6"/>
      <c r="AD685" s="6" t="s">
        <v>1971</v>
      </c>
      <c r="AE685" s="6"/>
      <c r="AF685" s="6" t="s">
        <v>1972</v>
      </c>
      <c r="AG685" s="6"/>
      <c r="AH685" s="8" t="s">
        <v>108</v>
      </c>
    </row>
    <row r="686" spans="1:34" customFormat="1" ht="36">
      <c r="A686" s="9" t="s">
        <v>1974</v>
      </c>
      <c r="B686" s="10" t="s">
        <v>42</v>
      </c>
      <c r="C686" s="10" t="s">
        <v>91</v>
      </c>
      <c r="D686" s="10" t="s">
        <v>193</v>
      </c>
      <c r="E686" s="10" t="s">
        <v>36</v>
      </c>
      <c r="F686" s="7">
        <f>IF(E686="-",1,IF(G686&gt;0,1,0))</f>
        <v>1</v>
      </c>
      <c r="G686" s="7">
        <v>0</v>
      </c>
      <c r="H686" s="7"/>
      <c r="I686" s="7">
        <v>5</v>
      </c>
      <c r="J686" s="7"/>
      <c r="K686" s="7"/>
      <c r="L686" s="7"/>
      <c r="M686" s="7"/>
      <c r="N686" s="7"/>
      <c r="O686" s="10"/>
      <c r="P686" s="10"/>
      <c r="Q686" s="10"/>
      <c r="R686" s="10"/>
      <c r="S686" s="10"/>
      <c r="T686" s="10"/>
      <c r="U686" s="10"/>
      <c r="V686" s="7"/>
      <c r="W686" s="7"/>
      <c r="X686" s="7"/>
      <c r="Y686" s="7"/>
      <c r="Z686" s="10" t="s">
        <v>785</v>
      </c>
      <c r="AA686" s="10"/>
      <c r="AB686" s="10"/>
      <c r="AC686" s="12" t="s">
        <v>102</v>
      </c>
      <c r="AD686" s="10" t="s">
        <v>1975</v>
      </c>
      <c r="AE686" s="10"/>
      <c r="AF686" s="10"/>
      <c r="AG686" s="10"/>
      <c r="AH686" s="11" t="s">
        <v>1061</v>
      </c>
    </row>
    <row r="687" spans="1:34" customFormat="1" ht="48">
      <c r="A687" s="5" t="s">
        <v>1976</v>
      </c>
      <c r="B687" s="6" t="s">
        <v>42</v>
      </c>
      <c r="C687" s="6" t="s">
        <v>43</v>
      </c>
      <c r="D687" s="6" t="s">
        <v>51</v>
      </c>
      <c r="E687" s="6" t="s">
        <v>45</v>
      </c>
      <c r="F687" s="7">
        <f>IF(E687="-",1,IF(G687&gt;0,1,0))</f>
        <v>1</v>
      </c>
      <c r="G687" s="7">
        <v>1</v>
      </c>
      <c r="H687" s="7"/>
      <c r="I687" s="7"/>
      <c r="J687" s="7"/>
      <c r="K687" s="7"/>
      <c r="L687" s="7"/>
      <c r="M687" s="7"/>
      <c r="N687" s="7"/>
      <c r="O687" s="6"/>
      <c r="P687" s="6"/>
      <c r="Q687" s="6"/>
      <c r="R687" s="6"/>
      <c r="S687" s="6"/>
      <c r="T687" s="6"/>
      <c r="U687" s="6"/>
      <c r="V687" s="7"/>
      <c r="W687" s="7"/>
      <c r="X687" s="7"/>
      <c r="Y687" s="7"/>
      <c r="Z687" s="6"/>
      <c r="AA687" s="6" t="s">
        <v>122</v>
      </c>
      <c r="AB687" s="6"/>
      <c r="AC687" s="6" t="s">
        <v>46</v>
      </c>
      <c r="AD687" s="6" t="s">
        <v>1977</v>
      </c>
      <c r="AE687" s="6"/>
      <c r="AF687" s="6"/>
      <c r="AG687" s="6"/>
      <c r="AH687" s="8" t="s">
        <v>656</v>
      </c>
    </row>
    <row r="688" spans="1:34" customFormat="1" ht="48">
      <c r="A688" s="9" t="s">
        <v>1978</v>
      </c>
      <c r="B688" s="10" t="s">
        <v>42</v>
      </c>
      <c r="C688" s="10" t="s">
        <v>91</v>
      </c>
      <c r="D688" s="10" t="s">
        <v>127</v>
      </c>
      <c r="E688" s="10" t="s">
        <v>66</v>
      </c>
      <c r="F688" s="7">
        <f>IF(E688="-",1,IF(G688&gt;0,1,0))</f>
        <v>1</v>
      </c>
      <c r="G688" s="7">
        <v>3</v>
      </c>
      <c r="H688" s="7"/>
      <c r="I688" s="7">
        <v>2</v>
      </c>
      <c r="J688" s="7"/>
      <c r="K688" s="7"/>
      <c r="L688" s="7"/>
      <c r="M688" s="7"/>
      <c r="N688" s="7"/>
      <c r="O688" s="10"/>
      <c r="P688" s="10"/>
      <c r="Q688" s="10"/>
      <c r="R688" s="10"/>
      <c r="S688" s="10"/>
      <c r="T688" s="10"/>
      <c r="U688" s="10"/>
      <c r="V688" s="7"/>
      <c r="W688" s="7"/>
      <c r="X688" s="7"/>
      <c r="Y688" s="7"/>
      <c r="Z688" s="10" t="s">
        <v>175</v>
      </c>
      <c r="AA688" s="10"/>
      <c r="AB688" s="10"/>
      <c r="AC688" s="12" t="s">
        <v>46</v>
      </c>
      <c r="AD688" s="10" t="s">
        <v>1979</v>
      </c>
      <c r="AE688" s="10"/>
      <c r="AF688" s="10"/>
      <c r="AG688" s="10"/>
      <c r="AH688" s="11" t="s">
        <v>1924</v>
      </c>
    </row>
    <row r="689" spans="1:34" customFormat="1" ht="36">
      <c r="A689" s="5" t="s">
        <v>1980</v>
      </c>
      <c r="B689" s="6" t="s">
        <v>33</v>
      </c>
      <c r="C689" s="6" t="s">
        <v>34</v>
      </c>
      <c r="D689" s="6" t="s">
        <v>209</v>
      </c>
      <c r="E689" s="6" t="s">
        <v>36</v>
      </c>
      <c r="F689" s="7">
        <f>IF(E689="-",1,IF(G689&gt;0,1,0))</f>
        <v>1</v>
      </c>
      <c r="G689" s="7">
        <v>0</v>
      </c>
      <c r="H689" s="7">
        <v>7</v>
      </c>
      <c r="I689" s="7" t="s">
        <v>36</v>
      </c>
      <c r="J689" s="7">
        <v>5</v>
      </c>
      <c r="K689" s="7"/>
      <c r="L689" s="7"/>
      <c r="M689" s="7"/>
      <c r="N689" s="7"/>
      <c r="O689" s="6"/>
      <c r="P689" s="6"/>
      <c r="Q689" s="6"/>
      <c r="R689" s="6"/>
      <c r="S689" s="6"/>
      <c r="T689" s="6"/>
      <c r="U689" s="6"/>
      <c r="V689" s="7"/>
      <c r="W689" s="7"/>
      <c r="X689" s="7"/>
      <c r="Y689" s="7"/>
      <c r="Z689" s="6" t="s">
        <v>1981</v>
      </c>
      <c r="AA689" s="6" t="s">
        <v>1016</v>
      </c>
      <c r="AB689" s="6"/>
      <c r="AC689" s="6"/>
      <c r="AD689" s="6" t="s">
        <v>1982</v>
      </c>
      <c r="AE689" s="6" t="s">
        <v>1983</v>
      </c>
      <c r="AF689" s="6"/>
      <c r="AG689" s="6"/>
      <c r="AH689" s="8" t="s">
        <v>214</v>
      </c>
    </row>
    <row r="690" spans="1:34" customFormat="1" ht="48">
      <c r="A690" s="5" t="s">
        <v>1984</v>
      </c>
      <c r="B690" s="6" t="s">
        <v>42</v>
      </c>
      <c r="C690" s="6" t="s">
        <v>199</v>
      </c>
      <c r="D690" s="6" t="s">
        <v>127</v>
      </c>
      <c r="E690" s="6" t="s">
        <v>45</v>
      </c>
      <c r="F690" s="7">
        <f>IF(E690="-",1,IF(G690&gt;0,1,0))</f>
        <v>1</v>
      </c>
      <c r="G690" s="7">
        <v>1</v>
      </c>
      <c r="H690" s="7"/>
      <c r="I690" s="7"/>
      <c r="J690" s="7"/>
      <c r="K690" s="7"/>
      <c r="L690" s="7"/>
      <c r="M690" s="7"/>
      <c r="N690" s="7"/>
      <c r="O690" s="6"/>
      <c r="P690" s="6"/>
      <c r="Q690" s="6"/>
      <c r="R690" s="6"/>
      <c r="S690" s="6"/>
      <c r="T690" s="6"/>
      <c r="U690" s="6"/>
      <c r="V690" s="7"/>
      <c r="W690" s="7"/>
      <c r="X690" s="7"/>
      <c r="Y690" s="7"/>
      <c r="Z690" s="6" t="s">
        <v>169</v>
      </c>
      <c r="AA690" s="6" t="s">
        <v>122</v>
      </c>
      <c r="AB690" s="6"/>
      <c r="AC690" s="6"/>
      <c r="AD690" s="6" t="s">
        <v>1985</v>
      </c>
      <c r="AE690" s="6"/>
      <c r="AF690" s="6" t="s">
        <v>1986</v>
      </c>
      <c r="AG690" s="6"/>
      <c r="AH690" s="8" t="s">
        <v>1202</v>
      </c>
    </row>
    <row r="691" spans="1:34" customFormat="1" ht="48">
      <c r="A691" s="5" t="s">
        <v>1987</v>
      </c>
      <c r="B691" s="6" t="s">
        <v>42</v>
      </c>
      <c r="C691" s="6" t="s">
        <v>1030</v>
      </c>
      <c r="D691" s="6" t="s">
        <v>160</v>
      </c>
      <c r="E691" s="6" t="s">
        <v>138</v>
      </c>
      <c r="F691" s="7">
        <f>IF(E691="-",1,IF(G691&gt;0,1,0))</f>
        <v>1</v>
      </c>
      <c r="G691" s="7">
        <v>2</v>
      </c>
      <c r="H691" s="7"/>
      <c r="I691" s="7"/>
      <c r="J691" s="7"/>
      <c r="K691" s="7"/>
      <c r="L691" s="7"/>
      <c r="M691" s="7"/>
      <c r="N691" s="7"/>
      <c r="O691" s="6"/>
      <c r="P691" s="6"/>
      <c r="Q691" s="6"/>
      <c r="R691" s="6"/>
      <c r="S691" s="6"/>
      <c r="T691" s="6"/>
      <c r="U691" s="6"/>
      <c r="V691" s="7"/>
      <c r="W691" s="7"/>
      <c r="X691" s="7"/>
      <c r="Y691" s="7"/>
      <c r="Z691" s="6" t="s">
        <v>1031</v>
      </c>
      <c r="AA691" s="6" t="s">
        <v>122</v>
      </c>
      <c r="AB691" s="6"/>
      <c r="AC691" s="6"/>
      <c r="AD691" s="6" t="s">
        <v>1988</v>
      </c>
      <c r="AE691" s="6"/>
      <c r="AF691" s="6"/>
      <c r="AG691" s="6"/>
      <c r="AH691" s="8" t="s">
        <v>284</v>
      </c>
    </row>
    <row r="692" spans="1:34" customFormat="1" ht="36">
      <c r="A692" s="5" t="s">
        <v>1989</v>
      </c>
      <c r="B692" s="6" t="s">
        <v>42</v>
      </c>
      <c r="C692" s="6" t="s">
        <v>393</v>
      </c>
      <c r="D692" s="6" t="s">
        <v>51</v>
      </c>
      <c r="E692" s="6" t="s">
        <v>45</v>
      </c>
      <c r="F692" s="7">
        <f>IF(E692="-",1,IF(G692&gt;0,1,0))</f>
        <v>1</v>
      </c>
      <c r="G692" s="7">
        <v>2</v>
      </c>
      <c r="H692" s="7"/>
      <c r="I692" s="7"/>
      <c r="J692" s="7"/>
      <c r="K692" s="7"/>
      <c r="L692" s="7"/>
      <c r="M692" s="7"/>
      <c r="N692" s="7"/>
      <c r="O692" s="6"/>
      <c r="P692" s="6"/>
      <c r="Q692" s="6"/>
      <c r="R692" s="6"/>
      <c r="S692" s="6"/>
      <c r="T692" s="6"/>
      <c r="U692" s="6"/>
      <c r="V692" s="7"/>
      <c r="W692" s="7"/>
      <c r="X692" s="7"/>
      <c r="Y692" s="7"/>
      <c r="Z692" s="6"/>
      <c r="AA692" s="6"/>
      <c r="AB692" s="6"/>
      <c r="AC692" s="14" t="s">
        <v>46</v>
      </c>
      <c r="AD692" s="6" t="s">
        <v>1990</v>
      </c>
      <c r="AE692" s="6"/>
      <c r="AF692" s="6"/>
      <c r="AG692" s="6"/>
      <c r="AH692" s="8" t="s">
        <v>471</v>
      </c>
    </row>
    <row r="693" spans="1:34" customFormat="1" ht="36">
      <c r="A693" s="5" t="s">
        <v>1991</v>
      </c>
      <c r="B693" s="6" t="s">
        <v>126</v>
      </c>
      <c r="C693" s="6" t="s">
        <v>126</v>
      </c>
      <c r="D693" s="6" t="s">
        <v>35</v>
      </c>
      <c r="E693" s="6" t="s">
        <v>36</v>
      </c>
      <c r="F693" s="7">
        <f>IF(E693="-",1,IF(G693&gt;0,1,0))</f>
        <v>1</v>
      </c>
      <c r="G693" s="7">
        <v>0</v>
      </c>
      <c r="H693" s="7"/>
      <c r="I693" s="7"/>
      <c r="J693" s="7"/>
      <c r="K693" s="7"/>
      <c r="L693" s="7"/>
      <c r="M693" s="7"/>
      <c r="N693" s="7"/>
      <c r="O693" s="6"/>
      <c r="P693" s="6"/>
      <c r="Q693" s="6"/>
      <c r="R693" s="6"/>
      <c r="S693" s="6" t="s">
        <v>128</v>
      </c>
      <c r="T693" s="6" t="s">
        <v>129</v>
      </c>
      <c r="U693" s="6" t="s">
        <v>130</v>
      </c>
      <c r="V693" s="7">
        <v>10</v>
      </c>
      <c r="W693" s="7">
        <v>3</v>
      </c>
      <c r="X693" s="7">
        <v>6</v>
      </c>
      <c r="Y693" s="7">
        <v>4</v>
      </c>
      <c r="Z693" s="6"/>
      <c r="AA693" s="6" t="s">
        <v>1191</v>
      </c>
      <c r="AB693" s="6"/>
      <c r="AC693" s="6"/>
      <c r="AD693" s="6" t="s">
        <v>1992</v>
      </c>
      <c r="AE693" s="6"/>
      <c r="AF693" s="6"/>
      <c r="AG693" s="6"/>
      <c r="AH693" s="8" t="s">
        <v>63</v>
      </c>
    </row>
    <row r="694" spans="1:34" customFormat="1" ht="36">
      <c r="A694" s="5" t="s">
        <v>1993</v>
      </c>
      <c r="B694" s="6" t="s">
        <v>126</v>
      </c>
      <c r="C694" s="6" t="s">
        <v>126</v>
      </c>
      <c r="D694" s="6" t="s">
        <v>35</v>
      </c>
      <c r="E694" s="6"/>
      <c r="F694" s="7"/>
      <c r="G694" s="7"/>
      <c r="H694" s="7"/>
      <c r="I694" s="7"/>
      <c r="J694" s="7"/>
      <c r="K694" s="7"/>
      <c r="L694" s="7"/>
      <c r="M694" s="7"/>
      <c r="N694" s="7"/>
      <c r="O694" s="6"/>
      <c r="P694" s="6"/>
      <c r="Q694" s="6"/>
      <c r="R694" s="6"/>
      <c r="S694" s="6" t="s">
        <v>128</v>
      </c>
      <c r="T694" s="6" t="s">
        <v>135</v>
      </c>
      <c r="U694" s="6" t="s">
        <v>130</v>
      </c>
      <c r="V694" s="7">
        <v>10</v>
      </c>
      <c r="W694" s="7">
        <v>8</v>
      </c>
      <c r="X694" s="7">
        <v>6</v>
      </c>
      <c r="Y694" s="7">
        <v>9</v>
      </c>
      <c r="Z694" s="6"/>
      <c r="AA694" s="6" t="s">
        <v>1191</v>
      </c>
      <c r="AB694" s="6"/>
      <c r="AC694" s="6"/>
      <c r="AD694" s="6" t="s">
        <v>1992</v>
      </c>
      <c r="AE694" s="6"/>
      <c r="AF694" s="6"/>
      <c r="AG694" s="6"/>
      <c r="AH694" s="8" t="s">
        <v>63</v>
      </c>
    </row>
    <row r="695" spans="1:34" customFormat="1" ht="60">
      <c r="A695" s="5" t="s">
        <v>1994</v>
      </c>
      <c r="B695" s="6" t="s">
        <v>42</v>
      </c>
      <c r="C695" s="6" t="s">
        <v>199</v>
      </c>
      <c r="D695" s="6" t="s">
        <v>44</v>
      </c>
      <c r="E695" s="6" t="s">
        <v>73</v>
      </c>
      <c r="F695" s="7">
        <f>IF(E695="-",1,IF(G695&gt;0,1,0))</f>
        <v>1</v>
      </c>
      <c r="G695" s="7">
        <v>1</v>
      </c>
      <c r="H695" s="7"/>
      <c r="I695" s="7"/>
      <c r="J695" s="7"/>
      <c r="K695" s="7"/>
      <c r="L695" s="7"/>
      <c r="M695" s="7"/>
      <c r="N695" s="7"/>
      <c r="O695" s="6"/>
      <c r="P695" s="6"/>
      <c r="Q695" s="6"/>
      <c r="R695" s="6"/>
      <c r="S695" s="6"/>
      <c r="T695" s="6"/>
      <c r="U695" s="6"/>
      <c r="V695" s="7"/>
      <c r="W695" s="7"/>
      <c r="X695" s="7"/>
      <c r="Y695" s="7"/>
      <c r="Z695" s="6"/>
      <c r="AA695" s="6"/>
      <c r="AB695" s="6"/>
      <c r="AC695" s="6"/>
      <c r="AD695" s="6" t="s">
        <v>1995</v>
      </c>
      <c r="AE695" s="6"/>
      <c r="AF695" s="6"/>
      <c r="AG695" s="6"/>
      <c r="AH695" s="8" t="s">
        <v>968</v>
      </c>
    </row>
    <row r="696" spans="1:34" customFormat="1" ht="24">
      <c r="A696" s="9" t="s">
        <v>1996</v>
      </c>
      <c r="B696" s="10" t="s">
        <v>42</v>
      </c>
      <c r="C696" s="10" t="s">
        <v>91</v>
      </c>
      <c r="D696" s="6" t="s">
        <v>51</v>
      </c>
      <c r="E696" s="10" t="s">
        <v>66</v>
      </c>
      <c r="F696" s="7">
        <f>IF(E696="-",1,IF(G696&gt;0,1,0))</f>
        <v>1</v>
      </c>
      <c r="G696" s="7">
        <v>4</v>
      </c>
      <c r="H696" s="7"/>
      <c r="I696" s="7">
        <v>5</v>
      </c>
      <c r="J696" s="7"/>
      <c r="K696" s="7"/>
      <c r="L696" s="7"/>
      <c r="M696" s="7"/>
      <c r="N696" s="7"/>
      <c r="O696" s="10"/>
      <c r="P696" s="10"/>
      <c r="Q696" s="10"/>
      <c r="R696" s="10"/>
      <c r="S696" s="10"/>
      <c r="T696" s="10"/>
      <c r="U696" s="10"/>
      <c r="V696" s="7"/>
      <c r="W696" s="7"/>
      <c r="X696" s="7"/>
      <c r="Y696" s="7"/>
      <c r="Z696" s="10" t="s">
        <v>811</v>
      </c>
      <c r="AA696" s="10"/>
      <c r="AB696" s="10"/>
      <c r="AC696" s="12" t="s">
        <v>46</v>
      </c>
      <c r="AD696" s="10" t="s">
        <v>1997</v>
      </c>
      <c r="AE696" s="10"/>
      <c r="AF696" s="10"/>
      <c r="AG696" s="10"/>
      <c r="AH696" s="11" t="s">
        <v>333</v>
      </c>
    </row>
    <row r="697" spans="1:34" customFormat="1" ht="24">
      <c r="A697" s="5" t="s">
        <v>1998</v>
      </c>
      <c r="B697" s="6" t="s">
        <v>42</v>
      </c>
      <c r="C697" s="6" t="s">
        <v>137</v>
      </c>
      <c r="D697" s="6" t="s">
        <v>51</v>
      </c>
      <c r="E697" s="6" t="s">
        <v>138</v>
      </c>
      <c r="F697" s="7">
        <f>IF(E697="-",1,IF(G697&gt;0,1,0))</f>
        <v>1</v>
      </c>
      <c r="G697" s="7">
        <v>1</v>
      </c>
      <c r="H697" s="7"/>
      <c r="I697" s="7"/>
      <c r="J697" s="7"/>
      <c r="K697" s="7"/>
      <c r="L697" s="7"/>
      <c r="M697" s="7"/>
      <c r="N697" s="7"/>
      <c r="O697" s="6"/>
      <c r="P697" s="6"/>
      <c r="Q697" s="6"/>
      <c r="R697" s="6"/>
      <c r="S697" s="6"/>
      <c r="T697" s="6"/>
      <c r="U697" s="6"/>
      <c r="V697" s="7"/>
      <c r="W697" s="7"/>
      <c r="X697" s="7"/>
      <c r="Y697" s="7"/>
      <c r="Z697" s="6" t="s">
        <v>525</v>
      </c>
      <c r="AA697" s="6" t="s">
        <v>122</v>
      </c>
      <c r="AB697" s="6"/>
      <c r="AC697" s="6"/>
      <c r="AD697" s="6" t="s">
        <v>1999</v>
      </c>
      <c r="AE697" s="6" t="s">
        <v>2000</v>
      </c>
      <c r="AF697" s="6"/>
      <c r="AG697" s="6"/>
      <c r="AH697" s="8" t="s">
        <v>113</v>
      </c>
    </row>
    <row r="698" spans="1:34" customFormat="1" ht="24">
      <c r="A698" s="5" t="s">
        <v>2001</v>
      </c>
      <c r="B698" s="6" t="s">
        <v>42</v>
      </c>
      <c r="C698" s="6" t="s">
        <v>77</v>
      </c>
      <c r="D698" s="6" t="s">
        <v>127</v>
      </c>
      <c r="E698" s="6" t="s">
        <v>45</v>
      </c>
      <c r="F698" s="7">
        <f>IF(E698="-",1,IF(G698&gt;0,1,0))</f>
        <v>0</v>
      </c>
      <c r="G698" s="7">
        <v>0</v>
      </c>
      <c r="H698" s="7"/>
      <c r="I698" s="7"/>
      <c r="J698" s="7"/>
      <c r="K698" s="7"/>
      <c r="L698" s="7"/>
      <c r="M698" s="7"/>
      <c r="N698" s="7"/>
      <c r="O698" s="6"/>
      <c r="P698" s="6"/>
      <c r="Q698" s="6"/>
      <c r="R698" s="6"/>
      <c r="S698" s="6"/>
      <c r="T698" s="6"/>
      <c r="U698" s="6"/>
      <c r="V698" s="7">
        <v>4</v>
      </c>
      <c r="W698" s="7">
        <v>2</v>
      </c>
      <c r="X698" s="7">
        <v>0</v>
      </c>
      <c r="Y698" s="7">
        <v>2</v>
      </c>
      <c r="Z698" s="6"/>
      <c r="AA698" s="6" t="s">
        <v>79</v>
      </c>
      <c r="AB698" s="6"/>
      <c r="AC698" s="6"/>
      <c r="AD698" s="6" t="s">
        <v>2002</v>
      </c>
      <c r="AE698" s="6"/>
      <c r="AF698" s="6"/>
      <c r="AG698" s="6"/>
      <c r="AH698" s="8" t="s">
        <v>587</v>
      </c>
    </row>
    <row r="699" spans="1:34" customFormat="1" ht="48">
      <c r="A699" s="5" t="s">
        <v>2003</v>
      </c>
      <c r="B699" s="6" t="s">
        <v>42</v>
      </c>
      <c r="C699" s="6" t="s">
        <v>65</v>
      </c>
      <c r="D699" s="6" t="s">
        <v>78</v>
      </c>
      <c r="E699" s="6" t="s">
        <v>73</v>
      </c>
      <c r="F699" s="7">
        <f>IF(E699="-",1,IF(G699&gt;0,1,0))</f>
        <v>1</v>
      </c>
      <c r="G699" s="7">
        <v>2</v>
      </c>
      <c r="H699" s="7"/>
      <c r="I699" s="7">
        <v>4</v>
      </c>
      <c r="J699" s="7"/>
      <c r="K699" s="7"/>
      <c r="L699" s="7"/>
      <c r="M699" s="7"/>
      <c r="N699" s="7"/>
      <c r="O699" s="6"/>
      <c r="P699" s="6"/>
      <c r="Q699" s="6"/>
      <c r="R699" s="6"/>
      <c r="S699" s="6"/>
      <c r="T699" s="6"/>
      <c r="U699" s="6"/>
      <c r="V699" s="7"/>
      <c r="W699" s="7"/>
      <c r="X699" s="7"/>
      <c r="Y699" s="7"/>
      <c r="Z699" s="6"/>
      <c r="AA699" s="6" t="s">
        <v>818</v>
      </c>
      <c r="AB699" s="6"/>
      <c r="AC699" s="6"/>
      <c r="AD699" s="6" t="s">
        <v>2004</v>
      </c>
      <c r="AE699" s="6"/>
      <c r="AF699" s="6"/>
      <c r="AG699" s="6"/>
      <c r="AH699" s="8" t="s">
        <v>333</v>
      </c>
    </row>
    <row r="700" spans="1:34" customFormat="1" ht="15">
      <c r="A700" s="5" t="s">
        <v>2005</v>
      </c>
      <c r="B700" s="6" t="s">
        <v>126</v>
      </c>
      <c r="C700" s="6" t="s">
        <v>126</v>
      </c>
      <c r="D700" s="6" t="s">
        <v>78</v>
      </c>
      <c r="E700" s="6" t="s">
        <v>66</v>
      </c>
      <c r="F700" s="7">
        <f>IF(E700="-",1,IF(G700&gt;0,1,0))</f>
        <v>1</v>
      </c>
      <c r="G700" s="7">
        <v>1</v>
      </c>
      <c r="H700" s="7"/>
      <c r="I700" s="7"/>
      <c r="J700" s="7"/>
      <c r="K700" s="7"/>
      <c r="L700" s="7"/>
      <c r="M700" s="7"/>
      <c r="N700" s="7"/>
      <c r="O700" s="6"/>
      <c r="P700" s="6"/>
      <c r="Q700" s="6"/>
      <c r="R700" s="6"/>
      <c r="S700" s="6" t="s">
        <v>169</v>
      </c>
      <c r="T700" s="6" t="s">
        <v>129</v>
      </c>
      <c r="U700" s="6" t="s">
        <v>151</v>
      </c>
      <c r="V700" s="7">
        <v>3</v>
      </c>
      <c r="W700" s="7">
        <v>1</v>
      </c>
      <c r="X700" s="7">
        <v>3</v>
      </c>
      <c r="Y700" s="7">
        <v>2</v>
      </c>
      <c r="Z700" s="6"/>
      <c r="AA700" s="6" t="s">
        <v>990</v>
      </c>
      <c r="AB700" s="6"/>
      <c r="AC700" s="6"/>
      <c r="AD700" s="6" t="s">
        <v>2006</v>
      </c>
      <c r="AE700" s="6"/>
      <c r="AF700" s="6"/>
      <c r="AG700" s="6"/>
      <c r="AH700" s="8" t="s">
        <v>48</v>
      </c>
    </row>
    <row r="701" spans="1:34" customFormat="1" ht="15">
      <c r="A701" s="5" t="s">
        <v>2007</v>
      </c>
      <c r="B701" s="6" t="s">
        <v>126</v>
      </c>
      <c r="C701" s="6" t="s">
        <v>126</v>
      </c>
      <c r="D701" s="6" t="s">
        <v>78</v>
      </c>
      <c r="E701" s="6"/>
      <c r="F701" s="7"/>
      <c r="G701" s="7"/>
      <c r="H701" s="7"/>
      <c r="I701" s="7"/>
      <c r="J701" s="7"/>
      <c r="K701" s="7"/>
      <c r="L701" s="7"/>
      <c r="M701" s="7"/>
      <c r="N701" s="7"/>
      <c r="O701" s="6"/>
      <c r="P701" s="6"/>
      <c r="Q701" s="6"/>
      <c r="R701" s="6"/>
      <c r="S701" s="6" t="s">
        <v>169</v>
      </c>
      <c r="T701" s="6" t="s">
        <v>135</v>
      </c>
      <c r="U701" s="6" t="s">
        <v>151</v>
      </c>
      <c r="V701" s="7">
        <v>3</v>
      </c>
      <c r="W701" s="7">
        <v>3</v>
      </c>
      <c r="X701" s="7">
        <v>3</v>
      </c>
      <c r="Y701" s="7">
        <v>4</v>
      </c>
      <c r="Z701" s="6"/>
      <c r="AA701" s="6" t="s">
        <v>990</v>
      </c>
      <c r="AB701" s="6"/>
      <c r="AC701" s="6"/>
      <c r="AD701" s="6" t="s">
        <v>2006</v>
      </c>
      <c r="AE701" s="6"/>
      <c r="AF701" s="6"/>
      <c r="AG701" s="6"/>
      <c r="AH701" s="8" t="s">
        <v>48</v>
      </c>
    </row>
    <row r="702" spans="1:34" customFormat="1" ht="36">
      <c r="A702" s="9" t="s">
        <v>2008</v>
      </c>
      <c r="B702" s="6" t="s">
        <v>42</v>
      </c>
      <c r="C702" s="10" t="s">
        <v>58</v>
      </c>
      <c r="D702" s="10" t="s">
        <v>59</v>
      </c>
      <c r="E702" s="10" t="s">
        <v>36</v>
      </c>
      <c r="F702" s="7">
        <f>IF(E702="-",1,IF(G702&gt;0,1,0))</f>
        <v>1</v>
      </c>
      <c r="G702" s="7">
        <v>0</v>
      </c>
      <c r="H702" s="7"/>
      <c r="I702" s="7"/>
      <c r="J702" s="7"/>
      <c r="K702" s="7"/>
      <c r="L702" s="7"/>
      <c r="M702" s="7"/>
      <c r="N702" s="7"/>
      <c r="O702" s="6"/>
      <c r="P702" s="6"/>
      <c r="Q702" s="6"/>
      <c r="R702" s="6"/>
      <c r="S702" s="6"/>
      <c r="T702" s="10"/>
      <c r="U702" s="6"/>
      <c r="V702" s="7"/>
      <c r="W702" s="7"/>
      <c r="X702" s="7"/>
      <c r="Y702" s="7"/>
      <c r="Z702" s="10" t="s">
        <v>406</v>
      </c>
      <c r="AA702" s="10"/>
      <c r="AB702" s="10"/>
      <c r="AC702" s="10"/>
      <c r="AD702" s="10" t="s">
        <v>2009</v>
      </c>
      <c r="AE702" s="10"/>
      <c r="AF702" s="10"/>
      <c r="AG702" s="10"/>
      <c r="AH702" s="11" t="s">
        <v>63</v>
      </c>
    </row>
    <row r="703" spans="1:34" customFormat="1" ht="36">
      <c r="A703" s="5" t="s">
        <v>2010</v>
      </c>
      <c r="B703" s="6" t="s">
        <v>126</v>
      </c>
      <c r="C703" s="6" t="s">
        <v>126</v>
      </c>
      <c r="D703" s="6" t="s">
        <v>59</v>
      </c>
      <c r="E703" s="6" t="s">
        <v>36</v>
      </c>
      <c r="F703" s="7">
        <f>IF(E703="-",1,IF(G703&gt;0,1,0))</f>
        <v>1</v>
      </c>
      <c r="G703" s="7">
        <v>0</v>
      </c>
      <c r="H703" s="7"/>
      <c r="I703" s="7"/>
      <c r="J703" s="7"/>
      <c r="K703" s="7"/>
      <c r="L703" s="7"/>
      <c r="M703" s="7"/>
      <c r="N703" s="7"/>
      <c r="O703" s="6"/>
      <c r="P703" s="6"/>
      <c r="Q703" s="6"/>
      <c r="R703" s="6"/>
      <c r="S703" s="6" t="s">
        <v>128</v>
      </c>
      <c r="T703" s="6" t="s">
        <v>150</v>
      </c>
      <c r="U703" s="6" t="s">
        <v>151</v>
      </c>
      <c r="V703" s="7">
        <v>4</v>
      </c>
      <c r="W703" s="7">
        <v>3</v>
      </c>
      <c r="X703" s="7">
        <v>5</v>
      </c>
      <c r="Y703" s="7">
        <v>5</v>
      </c>
      <c r="Z703" s="6"/>
      <c r="AA703" s="6" t="s">
        <v>2011</v>
      </c>
      <c r="AB703" s="6"/>
      <c r="AC703" s="6"/>
      <c r="AD703" s="6" t="s">
        <v>2012</v>
      </c>
      <c r="AE703" s="6"/>
      <c r="AF703" s="6"/>
      <c r="AG703" s="6"/>
      <c r="AH703" s="8" t="s">
        <v>214</v>
      </c>
    </row>
    <row r="704" spans="1:34" customFormat="1" ht="48">
      <c r="A704" s="5" t="s">
        <v>2013</v>
      </c>
      <c r="B704" s="6" t="s">
        <v>42</v>
      </c>
      <c r="C704" s="6" t="s">
        <v>137</v>
      </c>
      <c r="D704" s="6" t="s">
        <v>51</v>
      </c>
      <c r="E704" s="6" t="s">
        <v>138</v>
      </c>
      <c r="F704" s="7">
        <f>IF(E704="-",1,IF(G704&gt;0,1,0))</f>
        <v>1</v>
      </c>
      <c r="G704" s="7">
        <v>1</v>
      </c>
      <c r="H704" s="7"/>
      <c r="I704" s="7"/>
      <c r="J704" s="7"/>
      <c r="K704" s="7"/>
      <c r="L704" s="7"/>
      <c r="M704" s="7"/>
      <c r="N704" s="7"/>
      <c r="O704" s="6"/>
      <c r="P704" s="6"/>
      <c r="Q704" s="6"/>
      <c r="R704" s="6"/>
      <c r="S704" s="6"/>
      <c r="T704" s="6"/>
      <c r="U704" s="6"/>
      <c r="V704" s="7"/>
      <c r="W704" s="7"/>
      <c r="X704" s="7"/>
      <c r="Y704" s="7"/>
      <c r="Z704" s="6" t="s">
        <v>144</v>
      </c>
      <c r="AA704" s="6" t="s">
        <v>122</v>
      </c>
      <c r="AB704" s="6"/>
      <c r="AC704" s="6"/>
      <c r="AD704" s="6" t="s">
        <v>2014</v>
      </c>
      <c r="AE704" s="6" t="s">
        <v>2015</v>
      </c>
      <c r="AF704" s="6"/>
      <c r="AG704" s="6"/>
      <c r="AH704" s="8" t="s">
        <v>2016</v>
      </c>
    </row>
    <row r="705" spans="1:34" customFormat="1" ht="24">
      <c r="A705" s="5" t="s">
        <v>2017</v>
      </c>
      <c r="B705" s="6" t="s">
        <v>126</v>
      </c>
      <c r="C705" s="6" t="s">
        <v>126</v>
      </c>
      <c r="D705" s="6" t="s">
        <v>78</v>
      </c>
      <c r="E705" s="6" t="s">
        <v>45</v>
      </c>
      <c r="F705" s="7">
        <f>IF(E705="-",1,IF(G705&gt;0,1,0))</f>
        <v>1</v>
      </c>
      <c r="G705" s="7">
        <v>1</v>
      </c>
      <c r="H705" s="7"/>
      <c r="I705" s="7"/>
      <c r="J705" s="7"/>
      <c r="K705" s="7"/>
      <c r="L705" s="7"/>
      <c r="M705" s="7"/>
      <c r="N705" s="7"/>
      <c r="O705" s="6"/>
      <c r="P705" s="6"/>
      <c r="Q705" s="6"/>
      <c r="R705" s="6"/>
      <c r="S705" s="6" t="s">
        <v>169</v>
      </c>
      <c r="T705" s="6" t="s">
        <v>150</v>
      </c>
      <c r="U705" s="6" t="s">
        <v>151</v>
      </c>
      <c r="V705" s="7">
        <v>8</v>
      </c>
      <c r="W705" s="7">
        <v>8</v>
      </c>
      <c r="X705" s="7">
        <v>7</v>
      </c>
      <c r="Y705" s="7">
        <v>8</v>
      </c>
      <c r="Z705" s="6"/>
      <c r="AA705" s="6" t="s">
        <v>2018</v>
      </c>
      <c r="AB705" s="6"/>
      <c r="AC705" s="6"/>
      <c r="AD705" s="6" t="s">
        <v>2019</v>
      </c>
      <c r="AE705" s="6"/>
      <c r="AF705" s="6"/>
      <c r="AG705" s="6"/>
      <c r="AH705" s="8" t="s">
        <v>487</v>
      </c>
    </row>
    <row r="706" spans="1:34" customFormat="1" ht="60">
      <c r="A706" s="9" t="s">
        <v>2020</v>
      </c>
      <c r="B706" s="6" t="s">
        <v>42</v>
      </c>
      <c r="C706" s="10" t="s">
        <v>58</v>
      </c>
      <c r="D706" s="10" t="s">
        <v>44</v>
      </c>
      <c r="E706" s="10" t="s">
        <v>45</v>
      </c>
      <c r="F706" s="7">
        <f>IF(E706="-",1,IF(G706&gt;0,1,0))</f>
        <v>1</v>
      </c>
      <c r="G706" s="7">
        <v>1</v>
      </c>
      <c r="H706" s="7"/>
      <c r="I706" s="7"/>
      <c r="J706" s="7"/>
      <c r="K706" s="7"/>
      <c r="L706" s="7"/>
      <c r="M706" s="7"/>
      <c r="N706" s="7"/>
      <c r="O706" s="6"/>
      <c r="P706" s="6"/>
      <c r="Q706" s="6"/>
      <c r="R706" s="6"/>
      <c r="S706" s="6"/>
      <c r="T706" s="10"/>
      <c r="U706" s="6"/>
      <c r="V706" s="7"/>
      <c r="W706" s="7"/>
      <c r="X706" s="7"/>
      <c r="Y706" s="7"/>
      <c r="Z706" s="10" t="s">
        <v>639</v>
      </c>
      <c r="AA706" s="10" t="s">
        <v>122</v>
      </c>
      <c r="AB706" s="10"/>
      <c r="AC706" s="10"/>
      <c r="AD706" s="10" t="s">
        <v>2021</v>
      </c>
      <c r="AE706" s="10"/>
      <c r="AF706" s="10"/>
      <c r="AG706" s="10"/>
      <c r="AH706" s="11" t="s">
        <v>133</v>
      </c>
    </row>
    <row r="707" spans="1:34" customFormat="1" ht="36">
      <c r="A707" s="5" t="s">
        <v>2022</v>
      </c>
      <c r="B707" s="6" t="s">
        <v>126</v>
      </c>
      <c r="C707" s="6" t="s">
        <v>126</v>
      </c>
      <c r="D707" s="6" t="s">
        <v>51</v>
      </c>
      <c r="E707" s="6" t="s">
        <v>73</v>
      </c>
      <c r="F707" s="7">
        <f>IF(E707="-",1,IF(G707&gt;0,1,0))</f>
        <v>1</v>
      </c>
      <c r="G707" s="7">
        <v>1</v>
      </c>
      <c r="H707" s="7"/>
      <c r="I707" s="7"/>
      <c r="J707" s="7"/>
      <c r="K707" s="7"/>
      <c r="L707" s="7"/>
      <c r="M707" s="7"/>
      <c r="N707" s="7"/>
      <c r="O707" s="6"/>
      <c r="P707" s="6"/>
      <c r="Q707" s="6"/>
      <c r="R707" s="6"/>
      <c r="S707" s="6" t="s">
        <v>128</v>
      </c>
      <c r="T707" s="6" t="s">
        <v>129</v>
      </c>
      <c r="U707" s="6" t="s">
        <v>151</v>
      </c>
      <c r="V707" s="7">
        <v>7</v>
      </c>
      <c r="W707" s="7">
        <v>3</v>
      </c>
      <c r="X707" s="7">
        <v>6</v>
      </c>
      <c r="Y707" s="7">
        <v>4</v>
      </c>
      <c r="Z707" s="6"/>
      <c r="AA707" s="6" t="s">
        <v>1911</v>
      </c>
      <c r="AB707" s="6"/>
      <c r="AC707" s="6"/>
      <c r="AD707" s="6" t="s">
        <v>2023</v>
      </c>
      <c r="AE707" s="6"/>
      <c r="AF707" s="6"/>
      <c r="AG707" s="6"/>
      <c r="AH707" s="8" t="s">
        <v>2024</v>
      </c>
    </row>
    <row r="708" spans="1:34" customFormat="1" ht="36">
      <c r="A708" s="5" t="s">
        <v>2025</v>
      </c>
      <c r="B708" s="6" t="s">
        <v>126</v>
      </c>
      <c r="C708" s="6" t="s">
        <v>126</v>
      </c>
      <c r="D708" s="6" t="s">
        <v>51</v>
      </c>
      <c r="E708" s="6"/>
      <c r="F708" s="7"/>
      <c r="G708" s="7"/>
      <c r="H708" s="7"/>
      <c r="I708" s="7"/>
      <c r="J708" s="7"/>
      <c r="K708" s="7"/>
      <c r="L708" s="7"/>
      <c r="M708" s="7"/>
      <c r="N708" s="7"/>
      <c r="O708" s="6"/>
      <c r="P708" s="6"/>
      <c r="Q708" s="6"/>
      <c r="R708" s="6"/>
      <c r="S708" s="6" t="s">
        <v>128</v>
      </c>
      <c r="T708" s="6" t="s">
        <v>135</v>
      </c>
      <c r="U708" s="6" t="s">
        <v>151</v>
      </c>
      <c r="V708" s="7">
        <v>7</v>
      </c>
      <c r="W708" s="7">
        <v>8</v>
      </c>
      <c r="X708" s="7">
        <v>6</v>
      </c>
      <c r="Y708" s="7">
        <v>8</v>
      </c>
      <c r="Z708" s="6"/>
      <c r="AA708" s="6" t="s">
        <v>1911</v>
      </c>
      <c r="AB708" s="6"/>
      <c r="AC708" s="6"/>
      <c r="AD708" s="6" t="s">
        <v>2023</v>
      </c>
      <c r="AE708" s="6"/>
      <c r="AF708" s="6"/>
      <c r="AG708" s="6"/>
      <c r="AH708" s="8" t="s">
        <v>2024</v>
      </c>
    </row>
    <row r="709" spans="1:34" customFormat="1" ht="36">
      <c r="A709" s="9" t="s">
        <v>2026</v>
      </c>
      <c r="B709" s="10" t="s">
        <v>42</v>
      </c>
      <c r="C709" s="10" t="s">
        <v>91</v>
      </c>
      <c r="D709" s="10" t="s">
        <v>127</v>
      </c>
      <c r="E709" s="10" t="s">
        <v>66</v>
      </c>
      <c r="F709" s="7">
        <f>IF(E709="-",1,IF(G709&gt;0,1,0))</f>
        <v>1</v>
      </c>
      <c r="G709" s="7">
        <v>3</v>
      </c>
      <c r="H709" s="7"/>
      <c r="I709" s="7">
        <v>4</v>
      </c>
      <c r="J709" s="7"/>
      <c r="K709" s="7"/>
      <c r="L709" s="7"/>
      <c r="M709" s="7"/>
      <c r="N709" s="7"/>
      <c r="O709" s="10"/>
      <c r="P709" s="10"/>
      <c r="Q709" s="10"/>
      <c r="R709" s="10"/>
      <c r="S709" s="10"/>
      <c r="T709" s="10"/>
      <c r="U709" s="10"/>
      <c r="V709" s="7"/>
      <c r="W709" s="7"/>
      <c r="X709" s="7"/>
      <c r="Y709" s="7"/>
      <c r="Z709" s="10" t="s">
        <v>2027</v>
      </c>
      <c r="AA709" s="10"/>
      <c r="AB709" s="10"/>
      <c r="AC709" s="12" t="s">
        <v>87</v>
      </c>
      <c r="AD709" s="10" t="s">
        <v>2028</v>
      </c>
      <c r="AE709" s="10"/>
      <c r="AF709" s="10"/>
      <c r="AG709" s="10"/>
      <c r="AH709" s="11" t="s">
        <v>537</v>
      </c>
    </row>
    <row r="710" spans="1:34" customFormat="1" ht="48">
      <c r="A710" s="9" t="s">
        <v>2029</v>
      </c>
      <c r="B710" s="10" t="s">
        <v>42</v>
      </c>
      <c r="C710" s="10" t="s">
        <v>91</v>
      </c>
      <c r="D710" s="10" t="s">
        <v>127</v>
      </c>
      <c r="E710" s="10" t="s">
        <v>73</v>
      </c>
      <c r="F710" s="7">
        <f>IF(E710="-",1,IF(G710&gt;0,1,0))</f>
        <v>1</v>
      </c>
      <c r="G710" s="7">
        <v>1</v>
      </c>
      <c r="H710" s="7"/>
      <c r="I710" s="7">
        <v>4</v>
      </c>
      <c r="J710" s="7"/>
      <c r="K710" s="7"/>
      <c r="L710" s="7"/>
      <c r="M710" s="7"/>
      <c r="N710" s="7"/>
      <c r="O710" s="10"/>
      <c r="P710" s="10"/>
      <c r="Q710" s="10"/>
      <c r="R710" s="10"/>
      <c r="S710" s="10"/>
      <c r="T710" s="10"/>
      <c r="U710" s="10"/>
      <c r="V710" s="7"/>
      <c r="W710" s="7"/>
      <c r="X710" s="7"/>
      <c r="Y710" s="7"/>
      <c r="Z710" s="10" t="s">
        <v>2030</v>
      </c>
      <c r="AA710" s="10"/>
      <c r="AB710" s="10"/>
      <c r="AC710" s="12" t="s">
        <v>46</v>
      </c>
      <c r="AD710" s="10" t="s">
        <v>2031</v>
      </c>
      <c r="AE710" s="10"/>
      <c r="AF710" s="10"/>
      <c r="AG710" s="10"/>
      <c r="AH710" s="11" t="s">
        <v>133</v>
      </c>
    </row>
    <row r="711" spans="1:34" ht="36">
      <c r="A711" s="9" t="s">
        <v>2032</v>
      </c>
      <c r="B711" s="10" t="s">
        <v>42</v>
      </c>
      <c r="C711" s="10" t="s">
        <v>91</v>
      </c>
      <c r="D711" s="10" t="s">
        <v>78</v>
      </c>
      <c r="E711" s="10" t="s">
        <v>45</v>
      </c>
      <c r="F711" s="7">
        <f>IF(E711="-",1,IF(G711&gt;0,1,0))</f>
        <v>1</v>
      </c>
      <c r="G711" s="7">
        <v>1</v>
      </c>
      <c r="H711" s="7"/>
      <c r="I711" s="7">
        <v>7</v>
      </c>
      <c r="J711" s="7"/>
      <c r="K711" s="7"/>
      <c r="L711" s="7"/>
      <c r="M711" s="7"/>
      <c r="N711" s="7"/>
      <c r="O711" s="10"/>
      <c r="P711" s="10"/>
      <c r="Q711" s="10"/>
      <c r="R711" s="10"/>
      <c r="S711" s="10"/>
      <c r="T711" s="10"/>
      <c r="U711" s="10"/>
      <c r="V711" s="7"/>
      <c r="W711" s="7"/>
      <c r="X711" s="7"/>
      <c r="Y711" s="7"/>
      <c r="Z711" s="10" t="s">
        <v>110</v>
      </c>
      <c r="AA711" s="10"/>
      <c r="AB711" s="10"/>
      <c r="AC711" s="12" t="s">
        <v>46</v>
      </c>
      <c r="AD711" s="10" t="s">
        <v>2033</v>
      </c>
      <c r="AE711" s="10"/>
      <c r="AF711" s="10"/>
      <c r="AG711" s="10"/>
      <c r="AH711" s="11" t="s">
        <v>577</v>
      </c>
    </row>
    <row r="712" spans="1:34" customFormat="1" ht="24">
      <c r="A712" s="5" t="s">
        <v>2034</v>
      </c>
      <c r="B712" s="6" t="s">
        <v>126</v>
      </c>
      <c r="C712" s="6" t="s">
        <v>126</v>
      </c>
      <c r="D712" s="6" t="s">
        <v>78</v>
      </c>
      <c r="E712" s="6" t="s">
        <v>73</v>
      </c>
      <c r="F712" s="7">
        <f>IF(E712="-",1,IF(G712&gt;0,1,0))</f>
        <v>1</v>
      </c>
      <c r="G712" s="7">
        <v>1</v>
      </c>
      <c r="H712" s="7"/>
      <c r="I712" s="7"/>
      <c r="J712" s="7"/>
      <c r="K712" s="7"/>
      <c r="L712" s="7"/>
      <c r="M712" s="7"/>
      <c r="N712" s="7"/>
      <c r="O712" s="6"/>
      <c r="P712" s="6"/>
      <c r="Q712" s="6"/>
      <c r="R712" s="6"/>
      <c r="S712" s="6" t="s">
        <v>169</v>
      </c>
      <c r="T712" s="6" t="s">
        <v>281</v>
      </c>
      <c r="U712" s="6" t="s">
        <v>151</v>
      </c>
      <c r="V712" s="7">
        <v>6</v>
      </c>
      <c r="W712" s="7">
        <v>2</v>
      </c>
      <c r="X712" s="7">
        <v>7</v>
      </c>
      <c r="Y712" s="7">
        <v>3</v>
      </c>
      <c r="Z712" s="6"/>
      <c r="AA712" s="6" t="s">
        <v>1801</v>
      </c>
      <c r="AB712" s="6"/>
      <c r="AC712" s="6"/>
      <c r="AD712" s="6" t="s">
        <v>2035</v>
      </c>
      <c r="AE712" s="6"/>
      <c r="AF712" s="6"/>
      <c r="AG712" s="6"/>
      <c r="AH712" s="8" t="s">
        <v>333</v>
      </c>
    </row>
    <row r="713" spans="1:34" customFormat="1" ht="24">
      <c r="A713" s="5" t="s">
        <v>2036</v>
      </c>
      <c r="B713" s="6" t="s">
        <v>42</v>
      </c>
      <c r="C713" s="6" t="s">
        <v>43</v>
      </c>
      <c r="D713" s="6" t="s">
        <v>51</v>
      </c>
      <c r="E713" s="6" t="s">
        <v>45</v>
      </c>
      <c r="F713" s="7">
        <f>IF(E713="-",1,IF(G713&gt;0,1,0))</f>
        <v>1</v>
      </c>
      <c r="G713" s="7">
        <v>1</v>
      </c>
      <c r="H713" s="7"/>
      <c r="I713" s="7"/>
      <c r="J713" s="7"/>
      <c r="K713" s="7"/>
      <c r="L713" s="7"/>
      <c r="M713" s="7"/>
      <c r="N713" s="7"/>
      <c r="O713" s="6"/>
      <c r="P713" s="6"/>
      <c r="Q713" s="6"/>
      <c r="R713" s="6"/>
      <c r="S713" s="6"/>
      <c r="T713" s="6"/>
      <c r="U713" s="6"/>
      <c r="V713" s="7"/>
      <c r="W713" s="7"/>
      <c r="X713" s="7"/>
      <c r="Y713" s="7"/>
      <c r="Z713" s="6"/>
      <c r="AA713" s="6"/>
      <c r="AB713" s="6"/>
      <c r="AC713" s="6" t="s">
        <v>145</v>
      </c>
      <c r="AD713" s="6" t="s">
        <v>2037</v>
      </c>
      <c r="AE713" s="6"/>
      <c r="AF713" s="6"/>
      <c r="AG713" s="6"/>
      <c r="AH713" s="8" t="s">
        <v>316</v>
      </c>
    </row>
    <row r="714" spans="1:34" customFormat="1" ht="48">
      <c r="A714" s="5" t="s">
        <v>2038</v>
      </c>
      <c r="B714" s="6" t="s">
        <v>42</v>
      </c>
      <c r="C714" s="6" t="s">
        <v>77</v>
      </c>
      <c r="D714" s="6" t="s">
        <v>78</v>
      </c>
      <c r="E714" s="6" t="s">
        <v>73</v>
      </c>
      <c r="F714" s="7">
        <f>IF(E714="-",1,IF(G714&gt;0,1,0))</f>
        <v>1</v>
      </c>
      <c r="G714" s="7">
        <v>4</v>
      </c>
      <c r="H714" s="7"/>
      <c r="I714" s="7"/>
      <c r="J714" s="7"/>
      <c r="K714" s="7"/>
      <c r="L714" s="7"/>
      <c r="M714" s="7"/>
      <c r="N714" s="7"/>
      <c r="O714" s="6"/>
      <c r="P714" s="6"/>
      <c r="Q714" s="6"/>
      <c r="R714" s="6"/>
      <c r="S714" s="6"/>
      <c r="T714" s="6"/>
      <c r="U714" s="6"/>
      <c r="V714" s="7">
        <v>4</v>
      </c>
      <c r="W714" s="7">
        <v>2</v>
      </c>
      <c r="X714" s="7">
        <v>3</v>
      </c>
      <c r="Y714" s="7">
        <v>4</v>
      </c>
      <c r="Z714" s="6"/>
      <c r="AA714" s="6" t="s">
        <v>1290</v>
      </c>
      <c r="AB714" s="6" t="s">
        <v>54</v>
      </c>
      <c r="AC714" s="6"/>
      <c r="AD714" s="6" t="s">
        <v>2039</v>
      </c>
      <c r="AE714" s="6"/>
      <c r="AF714" s="14" t="s">
        <v>221</v>
      </c>
      <c r="AG714" s="6"/>
      <c r="AH714" s="8" t="s">
        <v>697</v>
      </c>
    </row>
    <row r="715" spans="1:34" customFormat="1" ht="24">
      <c r="A715" s="5" t="s">
        <v>2040</v>
      </c>
      <c r="B715" s="6" t="s">
        <v>42</v>
      </c>
      <c r="C715" s="6" t="s">
        <v>43</v>
      </c>
      <c r="D715" s="6" t="s">
        <v>127</v>
      </c>
      <c r="E715" s="6" t="s">
        <v>45</v>
      </c>
      <c r="F715" s="7">
        <f>IF(E715="-",1,IF(G715&gt;0,1,0))</f>
        <v>0</v>
      </c>
      <c r="G715" s="7">
        <v>0</v>
      </c>
      <c r="H715" s="7"/>
      <c r="I715" s="7"/>
      <c r="J715" s="7"/>
      <c r="K715" s="7"/>
      <c r="L715" s="7"/>
      <c r="M715" s="7"/>
      <c r="N715" s="7"/>
      <c r="O715" s="6"/>
      <c r="P715" s="6"/>
      <c r="Q715" s="6"/>
      <c r="R715" s="6"/>
      <c r="S715" s="6"/>
      <c r="T715" s="6"/>
      <c r="U715" s="6"/>
      <c r="V715" s="7"/>
      <c r="W715" s="7"/>
      <c r="X715" s="7"/>
      <c r="Y715" s="7"/>
      <c r="Z715" s="6"/>
      <c r="AA715" s="6"/>
      <c r="AB715" s="6"/>
      <c r="AC715" s="6" t="s">
        <v>46</v>
      </c>
      <c r="AD715" s="6" t="s">
        <v>2041</v>
      </c>
      <c r="AE715" s="6"/>
      <c r="AF715" s="6"/>
      <c r="AG715" s="6"/>
      <c r="AH715" s="8" t="s">
        <v>436</v>
      </c>
    </row>
    <row r="716" spans="1:34" customFormat="1" ht="15">
      <c r="A716" s="5" t="s">
        <v>2042</v>
      </c>
      <c r="B716" s="6" t="s">
        <v>42</v>
      </c>
      <c r="C716" s="6" t="s">
        <v>65</v>
      </c>
      <c r="D716" s="6" t="s">
        <v>127</v>
      </c>
      <c r="E716" s="6" t="s">
        <v>73</v>
      </c>
      <c r="F716" s="7">
        <f>IF(E716="-",1,IF(G716&gt;0,1,0))</f>
        <v>1</v>
      </c>
      <c r="G716" s="7">
        <v>1</v>
      </c>
      <c r="H716" s="7"/>
      <c r="I716" s="7" t="s">
        <v>36</v>
      </c>
      <c r="J716" s="7"/>
      <c r="K716" s="7"/>
      <c r="L716" s="7"/>
      <c r="M716" s="7"/>
      <c r="N716" s="7"/>
      <c r="O716" s="6"/>
      <c r="P716" s="6"/>
      <c r="Q716" s="6"/>
      <c r="R716" s="6"/>
      <c r="S716" s="6"/>
      <c r="T716" s="6"/>
      <c r="U716" s="6"/>
      <c r="V716" s="7"/>
      <c r="W716" s="7"/>
      <c r="X716" s="7"/>
      <c r="Y716" s="7"/>
      <c r="Z716" s="6"/>
      <c r="AA716" s="6" t="s">
        <v>448</v>
      </c>
      <c r="AB716" s="6"/>
      <c r="AC716" s="6"/>
      <c r="AD716" s="6" t="s">
        <v>2043</v>
      </c>
      <c r="AE716" s="6"/>
      <c r="AF716" s="6"/>
      <c r="AG716" s="6"/>
      <c r="AH716" s="8" t="s">
        <v>333</v>
      </c>
    </row>
    <row r="717" spans="1:34" customFormat="1" ht="24">
      <c r="A717" s="5" t="s">
        <v>2044</v>
      </c>
      <c r="B717" s="6" t="s">
        <v>126</v>
      </c>
      <c r="C717" s="6" t="s">
        <v>126</v>
      </c>
      <c r="D717" s="6" t="s">
        <v>78</v>
      </c>
      <c r="E717" s="6" t="s">
        <v>66</v>
      </c>
      <c r="F717" s="7">
        <f>IF(E717="-",1,IF(G717&gt;0,1,0))</f>
        <v>1</v>
      </c>
      <c r="G717" s="7">
        <v>1</v>
      </c>
      <c r="H717" s="7"/>
      <c r="I717" s="7"/>
      <c r="J717" s="7"/>
      <c r="K717" s="7"/>
      <c r="L717" s="7"/>
      <c r="M717" s="7"/>
      <c r="N717" s="7"/>
      <c r="O717" s="6"/>
      <c r="P717" s="6"/>
      <c r="Q717" s="6"/>
      <c r="R717" s="6"/>
      <c r="S717" s="6" t="s">
        <v>169</v>
      </c>
      <c r="T717" s="6" t="s">
        <v>150</v>
      </c>
      <c r="U717" s="6" t="s">
        <v>130</v>
      </c>
      <c r="V717" s="7">
        <v>2</v>
      </c>
      <c r="W717" s="7">
        <v>4</v>
      </c>
      <c r="X717" s="7">
        <v>1</v>
      </c>
      <c r="Y717" s="7">
        <v>3</v>
      </c>
      <c r="Z717" s="6"/>
      <c r="AA717" s="6" t="s">
        <v>2045</v>
      </c>
      <c r="AB717" s="6"/>
      <c r="AC717" s="6"/>
      <c r="AD717" s="6" t="s">
        <v>2046</v>
      </c>
      <c r="AE717" s="6"/>
      <c r="AF717" s="6"/>
      <c r="AG717" s="6"/>
      <c r="AH717" s="8" t="s">
        <v>100</v>
      </c>
    </row>
    <row r="718" spans="1:34" customFormat="1" ht="36">
      <c r="A718" s="5" t="s">
        <v>2047</v>
      </c>
      <c r="B718" s="6" t="s">
        <v>33</v>
      </c>
      <c r="C718" s="6" t="s">
        <v>34</v>
      </c>
      <c r="D718" s="6" t="s">
        <v>209</v>
      </c>
      <c r="E718" s="6" t="s">
        <v>36</v>
      </c>
      <c r="F718" s="7">
        <f>IF(E718="-",1,IF(G718&gt;0,1,0))</f>
        <v>1</v>
      </c>
      <c r="G718" s="7">
        <v>0</v>
      </c>
      <c r="H718" s="7">
        <v>2</v>
      </c>
      <c r="I718" s="7" t="s">
        <v>36</v>
      </c>
      <c r="J718" s="7">
        <v>3</v>
      </c>
      <c r="K718" s="7"/>
      <c r="L718" s="7"/>
      <c r="M718" s="7"/>
      <c r="N718" s="7"/>
      <c r="O718" s="6"/>
      <c r="P718" s="6"/>
      <c r="Q718" s="6"/>
      <c r="R718" s="6"/>
      <c r="S718" s="6"/>
      <c r="T718" s="6"/>
      <c r="U718" s="6"/>
      <c r="V718" s="7"/>
      <c r="W718" s="7"/>
      <c r="X718" s="7"/>
      <c r="Y718" s="7"/>
      <c r="Z718" s="6"/>
      <c r="AA718" s="6"/>
      <c r="AB718" s="6"/>
      <c r="AC718" s="6"/>
      <c r="AD718" s="6" t="s">
        <v>2048</v>
      </c>
      <c r="AE718" s="6" t="s">
        <v>2049</v>
      </c>
      <c r="AF718" s="6"/>
      <c r="AG718" s="6"/>
      <c r="AH718" s="8" t="s">
        <v>523</v>
      </c>
    </row>
    <row r="719" spans="1:34" customFormat="1" ht="15">
      <c r="A719" s="5" t="s">
        <v>2050</v>
      </c>
      <c r="B719" s="6" t="s">
        <v>33</v>
      </c>
      <c r="C719" s="6" t="s">
        <v>34</v>
      </c>
      <c r="D719" s="6" t="s">
        <v>51</v>
      </c>
      <c r="E719" s="6" t="s">
        <v>45</v>
      </c>
      <c r="F719" s="7">
        <f>IF(E719="-",1,IF(G719&gt;0,1,0))</f>
        <v>1</v>
      </c>
      <c r="G719" s="7">
        <v>3</v>
      </c>
      <c r="H719" s="7">
        <v>2</v>
      </c>
      <c r="I719" s="7" t="s">
        <v>36</v>
      </c>
      <c r="J719" s="7">
        <v>3</v>
      </c>
      <c r="K719" s="7"/>
      <c r="L719" s="7"/>
      <c r="M719" s="7"/>
      <c r="N719" s="7"/>
      <c r="O719" s="6"/>
      <c r="P719" s="6"/>
      <c r="Q719" s="6"/>
      <c r="R719" s="6"/>
      <c r="S719" s="6"/>
      <c r="T719" s="6"/>
      <c r="U719" s="6"/>
      <c r="V719" s="7"/>
      <c r="W719" s="7"/>
      <c r="X719" s="7"/>
      <c r="Y719" s="7"/>
      <c r="Z719" s="6"/>
      <c r="AA719" s="6"/>
      <c r="AB719" s="6"/>
      <c r="AC719" s="6"/>
      <c r="AD719" s="6" t="s">
        <v>2051</v>
      </c>
      <c r="AE719" s="6"/>
      <c r="AF719" s="6"/>
      <c r="AG719" s="6"/>
      <c r="AH719" s="8" t="s">
        <v>48</v>
      </c>
    </row>
    <row r="720" spans="1:34" customFormat="1" ht="48">
      <c r="A720" s="5" t="s">
        <v>2052</v>
      </c>
      <c r="B720" s="6" t="s">
        <v>42</v>
      </c>
      <c r="C720" s="6" t="s">
        <v>43</v>
      </c>
      <c r="D720" s="6" t="s">
        <v>51</v>
      </c>
      <c r="E720" s="6" t="s">
        <v>45</v>
      </c>
      <c r="F720" s="7">
        <f>IF(E720="-",1,IF(G720&gt;0,1,0))</f>
        <v>1</v>
      </c>
      <c r="G720" s="7">
        <v>2</v>
      </c>
      <c r="H720" s="7"/>
      <c r="I720" s="7"/>
      <c r="J720" s="7"/>
      <c r="K720" s="7"/>
      <c r="L720" s="7"/>
      <c r="M720" s="7"/>
      <c r="N720" s="7"/>
      <c r="O720" s="6"/>
      <c r="P720" s="6"/>
      <c r="Q720" s="6"/>
      <c r="R720" s="6"/>
      <c r="S720" s="6"/>
      <c r="T720" s="6"/>
      <c r="U720" s="6"/>
      <c r="V720" s="7"/>
      <c r="W720" s="7"/>
      <c r="X720" s="7"/>
      <c r="Y720" s="7"/>
      <c r="Z720" s="6"/>
      <c r="AA720" s="6"/>
      <c r="AB720" s="6"/>
      <c r="AC720" s="6" t="s">
        <v>102</v>
      </c>
      <c r="AD720" s="6" t="s">
        <v>2053</v>
      </c>
      <c r="AE720" s="6"/>
      <c r="AF720" s="6" t="s">
        <v>2054</v>
      </c>
      <c r="AG720" s="6"/>
      <c r="AH720" s="8" t="s">
        <v>108</v>
      </c>
    </row>
    <row r="721" spans="1:34" customFormat="1" ht="36">
      <c r="A721" s="9" t="s">
        <v>2055</v>
      </c>
      <c r="B721" s="10" t="s">
        <v>42</v>
      </c>
      <c r="C721" s="10" t="s">
        <v>91</v>
      </c>
      <c r="D721" s="6" t="s">
        <v>51</v>
      </c>
      <c r="E721" s="10" t="s">
        <v>73</v>
      </c>
      <c r="F721" s="7">
        <f>IF(E721="-",1,IF(G721&gt;0,1,0))</f>
        <v>1</v>
      </c>
      <c r="G721" s="7">
        <v>4</v>
      </c>
      <c r="H721" s="7"/>
      <c r="I721" s="7">
        <v>4</v>
      </c>
      <c r="J721" s="7"/>
      <c r="K721" s="7"/>
      <c r="L721" s="7"/>
      <c r="M721" s="7"/>
      <c r="N721" s="7"/>
      <c r="O721" s="10"/>
      <c r="P721" s="10"/>
      <c r="Q721" s="10"/>
      <c r="R721" s="10"/>
      <c r="S721" s="10"/>
      <c r="T721" s="10"/>
      <c r="U721" s="10"/>
      <c r="V721" s="7"/>
      <c r="W721" s="7"/>
      <c r="X721" s="7"/>
      <c r="Y721" s="7"/>
      <c r="Z721" s="10" t="s">
        <v>2056</v>
      </c>
      <c r="AA721" s="10"/>
      <c r="AB721" s="10"/>
      <c r="AC721" s="12" t="s">
        <v>87</v>
      </c>
      <c r="AD721" s="10" t="s">
        <v>2057</v>
      </c>
      <c r="AE721" s="10"/>
      <c r="AF721" s="10"/>
      <c r="AG721" s="10"/>
      <c r="AH721" s="11" t="s">
        <v>413</v>
      </c>
    </row>
    <row r="722" spans="1:34" customFormat="1" ht="24">
      <c r="A722" s="5" t="s">
        <v>2058</v>
      </c>
      <c r="B722" s="6" t="s">
        <v>42</v>
      </c>
      <c r="C722" s="6" t="s">
        <v>65</v>
      </c>
      <c r="D722" s="6" t="s">
        <v>51</v>
      </c>
      <c r="E722" s="6" t="s">
        <v>45</v>
      </c>
      <c r="F722" s="7">
        <f>IF(E722="-",1,IF(G722&gt;0,1,0))</f>
        <v>1</v>
      </c>
      <c r="G722" s="7">
        <v>4</v>
      </c>
      <c r="H722" s="7"/>
      <c r="I722" s="7">
        <v>2</v>
      </c>
      <c r="J722" s="7"/>
      <c r="K722" s="7"/>
      <c r="L722" s="7"/>
      <c r="M722" s="7"/>
      <c r="N722" s="7"/>
      <c r="O722" s="6"/>
      <c r="P722" s="6"/>
      <c r="Q722" s="6"/>
      <c r="R722" s="6"/>
      <c r="S722" s="6"/>
      <c r="T722" s="6"/>
      <c r="U722" s="6"/>
      <c r="V722" s="7"/>
      <c r="W722" s="7"/>
      <c r="X722" s="7"/>
      <c r="Y722" s="7"/>
      <c r="Z722" s="6"/>
      <c r="AA722" s="6" t="s">
        <v>224</v>
      </c>
      <c r="AB722" s="6"/>
      <c r="AC722" s="6"/>
      <c r="AD722" s="6" t="s">
        <v>2059</v>
      </c>
      <c r="AE722" s="6"/>
      <c r="AF722" s="6"/>
      <c r="AG722" s="6"/>
      <c r="AH722" s="8" t="s">
        <v>316</v>
      </c>
    </row>
    <row r="723" spans="1:34" customFormat="1" ht="24">
      <c r="A723" s="5" t="s">
        <v>2060</v>
      </c>
      <c r="B723" s="6" t="s">
        <v>42</v>
      </c>
      <c r="C723" s="6" t="s">
        <v>65</v>
      </c>
      <c r="D723" s="6" t="s">
        <v>127</v>
      </c>
      <c r="E723" s="6" t="s">
        <v>66</v>
      </c>
      <c r="F723" s="7">
        <f>IF(E723="-",1,IF(G723&gt;0,1,0))</f>
        <v>1</v>
      </c>
      <c r="G723" s="7">
        <v>3</v>
      </c>
      <c r="H723" s="7"/>
      <c r="I723" s="7" t="s">
        <v>36</v>
      </c>
      <c r="J723" s="7"/>
      <c r="K723" s="7"/>
      <c r="L723" s="7"/>
      <c r="M723" s="7"/>
      <c r="N723" s="7"/>
      <c r="O723" s="6"/>
      <c r="P723" s="6"/>
      <c r="Q723" s="6"/>
      <c r="R723" s="6"/>
      <c r="S723" s="6"/>
      <c r="T723" s="6"/>
      <c r="U723" s="6"/>
      <c r="V723" s="7"/>
      <c r="W723" s="7"/>
      <c r="X723" s="7"/>
      <c r="Y723" s="7"/>
      <c r="Z723" s="6" t="s">
        <v>67</v>
      </c>
      <c r="AA723" s="6" t="s">
        <v>714</v>
      </c>
      <c r="AB723" s="6"/>
      <c r="AC723" s="6"/>
      <c r="AD723" s="6" t="s">
        <v>2061</v>
      </c>
      <c r="AE723" s="6"/>
      <c r="AF723" s="6"/>
      <c r="AG723" s="6"/>
      <c r="AH723" s="8" t="s">
        <v>476</v>
      </c>
    </row>
    <row r="724" spans="1:34" customFormat="1" ht="36">
      <c r="A724" s="5" t="s">
        <v>2062</v>
      </c>
      <c r="B724" s="6" t="s">
        <v>42</v>
      </c>
      <c r="C724" s="6" t="s">
        <v>50</v>
      </c>
      <c r="D724" s="6" t="s">
        <v>78</v>
      </c>
      <c r="E724" s="6" t="s">
        <v>73</v>
      </c>
      <c r="F724" s="7">
        <f>IF(E724="-",1,IF(G724&gt;0,1,0))</f>
        <v>1</v>
      </c>
      <c r="G724" s="7">
        <v>3</v>
      </c>
      <c r="H724" s="7"/>
      <c r="I724" s="7"/>
      <c r="J724" s="7"/>
      <c r="K724" s="7"/>
      <c r="L724" s="7"/>
      <c r="M724" s="7"/>
      <c r="N724" s="7"/>
      <c r="O724" s="6"/>
      <c r="P724" s="6"/>
      <c r="Q724" s="6"/>
      <c r="R724" s="6"/>
      <c r="S724" s="6"/>
      <c r="T724" s="6"/>
      <c r="U724" s="6"/>
      <c r="V724" s="7">
        <v>8</v>
      </c>
      <c r="W724" s="7">
        <v>0</v>
      </c>
      <c r="X724" s="7">
        <v>6</v>
      </c>
      <c r="Y724" s="7">
        <v>2</v>
      </c>
      <c r="Z724" s="6" t="s">
        <v>106</v>
      </c>
      <c r="AA724" s="6" t="s">
        <v>79</v>
      </c>
      <c r="AB724" s="6"/>
      <c r="AC724" s="6"/>
      <c r="AD724" s="6" t="s">
        <v>2063</v>
      </c>
      <c r="AE724" s="6"/>
      <c r="AF724" s="6"/>
      <c r="AG724" s="6"/>
      <c r="AH724" s="8" t="s">
        <v>1159</v>
      </c>
    </row>
    <row r="725" spans="1:34" ht="48">
      <c r="A725" s="5" t="s">
        <v>2064</v>
      </c>
      <c r="B725" s="6" t="s">
        <v>42</v>
      </c>
      <c r="C725" s="6" t="s">
        <v>77</v>
      </c>
      <c r="D725" s="6" t="s">
        <v>78</v>
      </c>
      <c r="E725" s="6" t="s">
        <v>45</v>
      </c>
      <c r="F725" s="7">
        <f>IF(E725="-",1,IF(G725&gt;0,1,0))</f>
        <v>1</v>
      </c>
      <c r="G725" s="7">
        <v>1</v>
      </c>
      <c r="H725" s="7"/>
      <c r="I725" s="7"/>
      <c r="J725" s="7"/>
      <c r="K725" s="7"/>
      <c r="L725" s="7"/>
      <c r="M725" s="7"/>
      <c r="N725" s="7"/>
      <c r="O725" s="6"/>
      <c r="P725" s="6"/>
      <c r="Q725" s="6"/>
      <c r="R725" s="6"/>
      <c r="S725" s="6"/>
      <c r="T725" s="6"/>
      <c r="U725" s="6"/>
      <c r="V725" s="7">
        <v>8</v>
      </c>
      <c r="W725" s="7">
        <v>7</v>
      </c>
      <c r="X725" s="7">
        <v>10</v>
      </c>
      <c r="Y725" s="7">
        <v>7</v>
      </c>
      <c r="Z725" s="6"/>
      <c r="AA725" s="6" t="s">
        <v>1367</v>
      </c>
      <c r="AB725" s="6"/>
      <c r="AC725" s="6"/>
      <c r="AD725" s="6" t="s">
        <v>2065</v>
      </c>
      <c r="AE725" s="6"/>
      <c r="AF725" s="6" t="s">
        <v>2066</v>
      </c>
      <c r="AG725" s="6"/>
      <c r="AH725" s="8" t="s">
        <v>609</v>
      </c>
    </row>
    <row r="726" spans="1:34" customFormat="1" ht="36">
      <c r="A726" s="5" t="s">
        <v>2067</v>
      </c>
      <c r="B726" s="6" t="s">
        <v>42</v>
      </c>
      <c r="C726" s="6" t="s">
        <v>65</v>
      </c>
      <c r="D726" s="6" t="s">
        <v>78</v>
      </c>
      <c r="E726" s="6" t="s">
        <v>45</v>
      </c>
      <c r="F726" s="7">
        <f>IF(E726="-",1,IF(G726&gt;0,1,0))</f>
        <v>1</v>
      </c>
      <c r="G726" s="7">
        <v>1</v>
      </c>
      <c r="H726" s="7"/>
      <c r="I726" s="7">
        <v>7</v>
      </c>
      <c r="J726" s="7"/>
      <c r="K726" s="7"/>
      <c r="L726" s="7"/>
      <c r="M726" s="7"/>
      <c r="N726" s="7"/>
      <c r="O726" s="6"/>
      <c r="P726" s="6"/>
      <c r="Q726" s="6"/>
      <c r="R726" s="6"/>
      <c r="S726" s="6"/>
      <c r="T726" s="6"/>
      <c r="U726" s="6"/>
      <c r="V726" s="7"/>
      <c r="W726" s="7"/>
      <c r="X726" s="7"/>
      <c r="Y726" s="7"/>
      <c r="Z726" s="6"/>
      <c r="AA726" s="6" t="s">
        <v>2068</v>
      </c>
      <c r="AB726" s="6"/>
      <c r="AC726" s="6"/>
      <c r="AD726" s="6" t="s">
        <v>2069</v>
      </c>
      <c r="AE726" s="6"/>
      <c r="AF726" s="6"/>
      <c r="AG726" s="6"/>
      <c r="AH726" s="8" t="s">
        <v>471</v>
      </c>
    </row>
    <row r="727" spans="1:34" customFormat="1" ht="24">
      <c r="A727" s="5" t="s">
        <v>2070</v>
      </c>
      <c r="B727" s="6" t="s">
        <v>42</v>
      </c>
      <c r="C727" s="6" t="s">
        <v>77</v>
      </c>
      <c r="D727" s="6" t="s">
        <v>78</v>
      </c>
      <c r="E727" s="6" t="s">
        <v>66</v>
      </c>
      <c r="F727" s="7">
        <f>IF(E727="-",1,IF(G727&gt;0,1,0))</f>
        <v>1</v>
      </c>
      <c r="G727" s="7">
        <v>4</v>
      </c>
      <c r="H727" s="7"/>
      <c r="I727" s="7"/>
      <c r="J727" s="7"/>
      <c r="K727" s="7"/>
      <c r="L727" s="7"/>
      <c r="M727" s="7"/>
      <c r="N727" s="7"/>
      <c r="O727" s="6"/>
      <c r="P727" s="6"/>
      <c r="Q727" s="6"/>
      <c r="R727" s="6"/>
      <c r="S727" s="6"/>
      <c r="T727" s="6"/>
      <c r="U727" s="6"/>
      <c r="V727" s="7">
        <v>2</v>
      </c>
      <c r="W727" s="7">
        <v>2</v>
      </c>
      <c r="X727" s="7">
        <v>0</v>
      </c>
      <c r="Y727" s="7">
        <v>2</v>
      </c>
      <c r="Z727" s="6"/>
      <c r="AA727" s="6" t="s">
        <v>79</v>
      </c>
      <c r="AB727" s="6"/>
      <c r="AC727" s="6"/>
      <c r="AD727" s="6" t="s">
        <v>2071</v>
      </c>
      <c r="AE727" s="6"/>
      <c r="AF727" s="6"/>
      <c r="AG727" s="6"/>
      <c r="AH727" s="8" t="s">
        <v>100</v>
      </c>
    </row>
    <row r="728" spans="1:34" customFormat="1" ht="36">
      <c r="A728" s="5" t="s">
        <v>2072</v>
      </c>
      <c r="B728" s="6" t="s">
        <v>33</v>
      </c>
      <c r="C728" s="6" t="s">
        <v>34</v>
      </c>
      <c r="D728" s="6" t="s">
        <v>127</v>
      </c>
      <c r="E728" s="6" t="s">
        <v>73</v>
      </c>
      <c r="F728" s="7">
        <f>IF(E728="-",1,IF(G728&gt;0,1,0))</f>
        <v>1</v>
      </c>
      <c r="G728" s="7">
        <v>1</v>
      </c>
      <c r="H728" s="7">
        <v>7</v>
      </c>
      <c r="I728" s="7" t="s">
        <v>36</v>
      </c>
      <c r="J728" s="7">
        <v>4</v>
      </c>
      <c r="K728" s="7"/>
      <c r="L728" s="7"/>
      <c r="M728" s="7"/>
      <c r="N728" s="7"/>
      <c r="O728" s="6"/>
      <c r="P728" s="6"/>
      <c r="Q728" s="6"/>
      <c r="R728" s="6"/>
      <c r="S728" s="6"/>
      <c r="T728" s="6"/>
      <c r="U728" s="6"/>
      <c r="V728" s="7"/>
      <c r="W728" s="7"/>
      <c r="X728" s="7"/>
      <c r="Y728" s="7"/>
      <c r="Z728" s="6"/>
      <c r="AA728" s="6"/>
      <c r="AB728" s="6"/>
      <c r="AC728" s="6"/>
      <c r="AD728" s="6" t="s">
        <v>2073</v>
      </c>
      <c r="AE728" s="6"/>
      <c r="AF728" s="6"/>
      <c r="AG728" s="6"/>
      <c r="AH728" s="8" t="s">
        <v>409</v>
      </c>
    </row>
    <row r="729" spans="1:34" ht="36">
      <c r="A729" s="5" t="s">
        <v>2074</v>
      </c>
      <c r="B729" s="6" t="s">
        <v>42</v>
      </c>
      <c r="C729" s="6" t="s">
        <v>1030</v>
      </c>
      <c r="D729" s="6" t="s">
        <v>78</v>
      </c>
      <c r="E729" s="6" t="s">
        <v>138</v>
      </c>
      <c r="F729" s="7">
        <f>IF(E729="-",1,IF(G729&gt;0,1,0))</f>
        <v>1</v>
      </c>
      <c r="G729" s="7">
        <v>1</v>
      </c>
      <c r="H729" s="7"/>
      <c r="I729" s="7"/>
      <c r="J729" s="7"/>
      <c r="K729" s="7"/>
      <c r="L729" s="7"/>
      <c r="M729" s="7"/>
      <c r="N729" s="7"/>
      <c r="O729" s="6"/>
      <c r="P729" s="6"/>
      <c r="Q729" s="6"/>
      <c r="R729" s="6"/>
      <c r="S729" s="6"/>
      <c r="T729" s="6"/>
      <c r="U729" s="6"/>
      <c r="V729" s="7"/>
      <c r="W729" s="7"/>
      <c r="X729" s="7"/>
      <c r="Y729" s="7"/>
      <c r="Z729" s="6" t="s">
        <v>2075</v>
      </c>
      <c r="AA729" s="6" t="s">
        <v>122</v>
      </c>
      <c r="AB729" s="6"/>
      <c r="AC729" s="6"/>
      <c r="AD729" s="6" t="s">
        <v>2076</v>
      </c>
      <c r="AE729" s="6"/>
      <c r="AF729" s="6"/>
      <c r="AG729" s="6"/>
      <c r="AH729" s="8" t="s">
        <v>2077</v>
      </c>
    </row>
    <row r="730" spans="1:34" customFormat="1" ht="36">
      <c r="A730" s="5" t="s">
        <v>2078</v>
      </c>
      <c r="B730" s="6" t="s">
        <v>126</v>
      </c>
      <c r="C730" s="6" t="s">
        <v>126</v>
      </c>
      <c r="D730" s="6" t="s">
        <v>51</v>
      </c>
      <c r="E730" s="6" t="s">
        <v>45</v>
      </c>
      <c r="F730" s="7">
        <f>IF(E730="-",1,IF(G730&gt;0,1,0))</f>
        <v>1</v>
      </c>
      <c r="G730" s="7">
        <v>1</v>
      </c>
      <c r="H730" s="7"/>
      <c r="I730" s="7"/>
      <c r="J730" s="7"/>
      <c r="K730" s="7"/>
      <c r="L730" s="7"/>
      <c r="M730" s="7"/>
      <c r="N730" s="7"/>
      <c r="O730" s="6"/>
      <c r="P730" s="6"/>
      <c r="Q730" s="6"/>
      <c r="R730" s="6"/>
      <c r="S730" s="6" t="s">
        <v>128</v>
      </c>
      <c r="T730" s="6" t="s">
        <v>175</v>
      </c>
      <c r="U730" s="6" t="s">
        <v>151</v>
      </c>
      <c r="V730" s="7">
        <v>10</v>
      </c>
      <c r="W730" s="7">
        <v>4</v>
      </c>
      <c r="X730" s="7">
        <v>4</v>
      </c>
      <c r="Y730" s="7">
        <v>6</v>
      </c>
      <c r="Z730" s="6"/>
      <c r="AA730" s="6" t="s">
        <v>1700</v>
      </c>
      <c r="AB730" s="6"/>
      <c r="AC730" s="6"/>
      <c r="AD730" s="6" t="s">
        <v>2079</v>
      </c>
      <c r="AE730" s="6"/>
      <c r="AF730" s="6"/>
      <c r="AG730" s="6"/>
      <c r="AH730" s="8" t="s">
        <v>471</v>
      </c>
    </row>
    <row r="731" spans="1:34" customFormat="1" ht="36">
      <c r="A731" s="5" t="s">
        <v>2080</v>
      </c>
      <c r="B731" s="6" t="s">
        <v>126</v>
      </c>
      <c r="C731" s="6" t="s">
        <v>126</v>
      </c>
      <c r="D731" s="6" t="s">
        <v>51</v>
      </c>
      <c r="E731" s="6"/>
      <c r="F731" s="7"/>
      <c r="G731" s="7"/>
      <c r="H731" s="7"/>
      <c r="I731" s="7"/>
      <c r="J731" s="7"/>
      <c r="K731" s="7"/>
      <c r="L731" s="7"/>
      <c r="M731" s="7"/>
      <c r="N731" s="7"/>
      <c r="O731" s="6"/>
      <c r="P731" s="6"/>
      <c r="Q731" s="6"/>
      <c r="R731" s="6"/>
      <c r="S731" s="6" t="s">
        <v>128</v>
      </c>
      <c r="T731" s="6" t="s">
        <v>135</v>
      </c>
      <c r="U731" s="6" t="s">
        <v>151</v>
      </c>
      <c r="V731" s="7">
        <v>10</v>
      </c>
      <c r="W731" s="7">
        <v>10</v>
      </c>
      <c r="X731" s="7">
        <v>4</v>
      </c>
      <c r="Y731" s="7">
        <v>10</v>
      </c>
      <c r="Z731" s="6"/>
      <c r="AA731" s="6" t="s">
        <v>1700</v>
      </c>
      <c r="AB731" s="6"/>
      <c r="AC731" s="6"/>
      <c r="AD731" s="6" t="s">
        <v>2079</v>
      </c>
      <c r="AE731" s="6"/>
      <c r="AF731" s="6"/>
      <c r="AG731" s="6"/>
      <c r="AH731" s="8" t="s">
        <v>471</v>
      </c>
    </row>
    <row r="732" spans="1:34" customFormat="1" ht="24">
      <c r="A732" s="5" t="s">
        <v>2081</v>
      </c>
      <c r="B732" s="6" t="s">
        <v>42</v>
      </c>
      <c r="C732" s="6" t="s">
        <v>50</v>
      </c>
      <c r="D732" s="6" t="s">
        <v>78</v>
      </c>
      <c r="E732" s="6" t="s">
        <v>45</v>
      </c>
      <c r="F732" s="7">
        <f>IF(E732="-",1,IF(G732&gt;0,1,0))</f>
        <v>1</v>
      </c>
      <c r="G732" s="7">
        <v>1</v>
      </c>
      <c r="H732" s="7"/>
      <c r="I732" s="7"/>
      <c r="J732" s="7"/>
      <c r="K732" s="7"/>
      <c r="L732" s="7"/>
      <c r="M732" s="7"/>
      <c r="N732" s="7"/>
      <c r="O732" s="6"/>
      <c r="P732" s="6"/>
      <c r="Q732" s="6"/>
      <c r="R732" s="6"/>
      <c r="S732" s="6"/>
      <c r="T732" s="6"/>
      <c r="U732" s="6"/>
      <c r="V732" s="7">
        <v>7</v>
      </c>
      <c r="W732" s="7">
        <v>5</v>
      </c>
      <c r="X732" s="7">
        <v>6</v>
      </c>
      <c r="Y732" s="7">
        <v>6</v>
      </c>
      <c r="Z732" s="6" t="s">
        <v>60</v>
      </c>
      <c r="AA732" s="6" t="s">
        <v>258</v>
      </c>
      <c r="AB732" s="6"/>
      <c r="AC732" s="6"/>
      <c r="AD732" s="6" t="s">
        <v>2082</v>
      </c>
      <c r="AE732" s="6"/>
      <c r="AF732" s="6"/>
      <c r="AG732" s="6"/>
      <c r="AH732" s="8" t="s">
        <v>84</v>
      </c>
    </row>
    <row r="733" spans="1:34" customFormat="1" ht="48">
      <c r="A733" s="5" t="s">
        <v>2083</v>
      </c>
      <c r="B733" s="6" t="s">
        <v>33</v>
      </c>
      <c r="C733" s="6" t="s">
        <v>34</v>
      </c>
      <c r="D733" s="6" t="s">
        <v>51</v>
      </c>
      <c r="E733" s="6" t="s">
        <v>45</v>
      </c>
      <c r="F733" s="7">
        <f>IF(E733="-",1,IF(G733&gt;0,1,0))</f>
        <v>1</v>
      </c>
      <c r="G733" s="7">
        <v>4</v>
      </c>
      <c r="H733" s="7">
        <v>8</v>
      </c>
      <c r="I733" s="7" t="s">
        <v>36</v>
      </c>
      <c r="J733" s="7">
        <v>6</v>
      </c>
      <c r="K733" s="7"/>
      <c r="L733" s="7"/>
      <c r="M733" s="7"/>
      <c r="N733" s="7"/>
      <c r="O733" s="6"/>
      <c r="P733" s="6"/>
      <c r="Q733" s="6"/>
      <c r="R733" s="6"/>
      <c r="S733" s="6"/>
      <c r="T733" s="6"/>
      <c r="U733" s="6"/>
      <c r="V733" s="7"/>
      <c r="W733" s="7"/>
      <c r="X733" s="7"/>
      <c r="Y733" s="7"/>
      <c r="Z733" s="6" t="s">
        <v>2084</v>
      </c>
      <c r="AA733" s="6" t="s">
        <v>122</v>
      </c>
      <c r="AB733" s="6"/>
      <c r="AC733" s="6"/>
      <c r="AD733" s="6" t="s">
        <v>2085</v>
      </c>
      <c r="AE733" s="6"/>
      <c r="AF733" s="6"/>
      <c r="AG733" s="6" t="s">
        <v>2086</v>
      </c>
      <c r="AH733" s="8" t="s">
        <v>479</v>
      </c>
    </row>
    <row r="734" spans="1:34" customFormat="1" ht="60">
      <c r="A734" s="5" t="s">
        <v>2087</v>
      </c>
      <c r="B734" s="6" t="s">
        <v>42</v>
      </c>
      <c r="C734" s="6" t="s">
        <v>65</v>
      </c>
      <c r="D734" s="6" t="s">
        <v>44</v>
      </c>
      <c r="E734" s="6" t="s">
        <v>73</v>
      </c>
      <c r="F734" s="7">
        <f>IF(E734="-",1,IF(G734&gt;0,1,0))</f>
        <v>1</v>
      </c>
      <c r="G734" s="7">
        <v>1</v>
      </c>
      <c r="H734" s="7"/>
      <c r="I734" s="7">
        <v>4</v>
      </c>
      <c r="J734" s="7"/>
      <c r="K734" s="7"/>
      <c r="L734" s="7"/>
      <c r="M734" s="7"/>
      <c r="N734" s="7"/>
      <c r="O734" s="6"/>
      <c r="P734" s="6"/>
      <c r="Q734" s="6"/>
      <c r="R734" s="6"/>
      <c r="S734" s="6"/>
      <c r="T734" s="6"/>
      <c r="U734" s="6"/>
      <c r="V734" s="7"/>
      <c r="W734" s="7"/>
      <c r="X734" s="7"/>
      <c r="Y734" s="7"/>
      <c r="Z734" s="6" t="s">
        <v>130</v>
      </c>
      <c r="AA734" s="6" t="s">
        <v>224</v>
      </c>
      <c r="AB734" s="6"/>
      <c r="AC734" s="6"/>
      <c r="AD734" s="6" t="s">
        <v>2088</v>
      </c>
      <c r="AE734" s="6"/>
      <c r="AF734" s="6"/>
      <c r="AG734" s="6"/>
      <c r="AH734" s="8" t="s">
        <v>471</v>
      </c>
    </row>
    <row r="735" spans="1:34" customFormat="1" ht="48">
      <c r="A735" s="5" t="s">
        <v>2089</v>
      </c>
      <c r="B735" s="6" t="s">
        <v>33</v>
      </c>
      <c r="C735" s="6" t="s">
        <v>34</v>
      </c>
      <c r="D735" s="6" t="s">
        <v>44</v>
      </c>
      <c r="E735" s="6" t="s">
        <v>73</v>
      </c>
      <c r="F735" s="7">
        <f>IF(E735="-",1,IF(G735&gt;0,1,0))</f>
        <v>0</v>
      </c>
      <c r="G735" s="7">
        <v>0</v>
      </c>
      <c r="H735" s="7">
        <v>3</v>
      </c>
      <c r="I735" s="7" t="s">
        <v>36</v>
      </c>
      <c r="J735" s="7">
        <v>2</v>
      </c>
      <c r="K735" s="7"/>
      <c r="L735" s="7"/>
      <c r="M735" s="7"/>
      <c r="N735" s="7"/>
      <c r="O735" s="6"/>
      <c r="P735" s="6"/>
      <c r="Q735" s="6"/>
      <c r="R735" s="6"/>
      <c r="S735" s="6"/>
      <c r="T735" s="6"/>
      <c r="U735" s="6"/>
      <c r="V735" s="7"/>
      <c r="W735" s="7"/>
      <c r="X735" s="7"/>
      <c r="Y735" s="7"/>
      <c r="Z735" s="6" t="s">
        <v>1141</v>
      </c>
      <c r="AA735" s="6"/>
      <c r="AB735" s="6"/>
      <c r="AC735" s="6"/>
      <c r="AD735" s="6" t="s">
        <v>2090</v>
      </c>
      <c r="AE735" s="6"/>
      <c r="AF735" s="6" t="s">
        <v>2091</v>
      </c>
      <c r="AG735" s="6"/>
      <c r="AH735" s="8" t="s">
        <v>120</v>
      </c>
    </row>
    <row r="736" spans="1:34" customFormat="1" ht="48">
      <c r="A736" s="5" t="s">
        <v>2092</v>
      </c>
      <c r="B736" s="6" t="s">
        <v>42</v>
      </c>
      <c r="C736" s="6" t="s">
        <v>65</v>
      </c>
      <c r="D736" s="6" t="s">
        <v>127</v>
      </c>
      <c r="E736" s="6" t="s">
        <v>45</v>
      </c>
      <c r="F736" s="7">
        <f>IF(E736="-",1,IF(G736&gt;0,1,0))</f>
        <v>1</v>
      </c>
      <c r="G736" s="7">
        <v>1</v>
      </c>
      <c r="H736" s="7"/>
      <c r="I736" s="7">
        <v>4</v>
      </c>
      <c r="J736" s="7"/>
      <c r="K736" s="7"/>
      <c r="L736" s="7"/>
      <c r="M736" s="7"/>
      <c r="N736" s="7"/>
      <c r="O736" s="6"/>
      <c r="P736" s="6"/>
      <c r="Q736" s="6"/>
      <c r="R736" s="6"/>
      <c r="S736" s="6"/>
      <c r="T736" s="6"/>
      <c r="U736" s="6"/>
      <c r="V736" s="7"/>
      <c r="W736" s="7"/>
      <c r="X736" s="7"/>
      <c r="Y736" s="7"/>
      <c r="Z736" s="6"/>
      <c r="AA736" s="6" t="s">
        <v>759</v>
      </c>
      <c r="AB736" s="6"/>
      <c r="AC736" s="6"/>
      <c r="AD736" s="6" t="s">
        <v>2093</v>
      </c>
      <c r="AE736" s="6"/>
      <c r="AF736" s="6"/>
      <c r="AG736" s="6"/>
      <c r="AH736" s="8" t="s">
        <v>293</v>
      </c>
    </row>
    <row r="737" spans="1:34" customFormat="1" ht="48">
      <c r="A737" s="5" t="s">
        <v>2094</v>
      </c>
      <c r="B737" s="6" t="s">
        <v>42</v>
      </c>
      <c r="C737" s="6" t="s">
        <v>77</v>
      </c>
      <c r="D737" s="6" t="s">
        <v>262</v>
      </c>
      <c r="E737" s="6" t="s">
        <v>36</v>
      </c>
      <c r="F737" s="7">
        <f>IF(E737="-",1,IF(G737&gt;0,1,0))</f>
        <v>1</v>
      </c>
      <c r="G737" s="7">
        <v>0</v>
      </c>
      <c r="H737" s="7"/>
      <c r="I737" s="7"/>
      <c r="J737" s="7"/>
      <c r="K737" s="7"/>
      <c r="L737" s="7"/>
      <c r="M737" s="7"/>
      <c r="N737" s="7"/>
      <c r="O737" s="6"/>
      <c r="P737" s="6"/>
      <c r="Q737" s="6"/>
      <c r="R737" s="6"/>
      <c r="S737" s="6"/>
      <c r="T737" s="6"/>
      <c r="U737" s="6"/>
      <c r="V737" s="7">
        <v>10</v>
      </c>
      <c r="W737" s="7">
        <v>7</v>
      </c>
      <c r="X737" s="7">
        <v>10</v>
      </c>
      <c r="Y737" s="7">
        <v>8</v>
      </c>
      <c r="Z737" s="6"/>
      <c r="AA737" s="6" t="s">
        <v>1074</v>
      </c>
      <c r="AB737" s="6"/>
      <c r="AC737" s="6"/>
      <c r="AD737" s="6" t="s">
        <v>2095</v>
      </c>
      <c r="AE737" s="6"/>
      <c r="AF737" s="6"/>
      <c r="AG737" s="6"/>
      <c r="AH737" s="8" t="s">
        <v>260</v>
      </c>
    </row>
    <row r="738" spans="1:34" customFormat="1" ht="36">
      <c r="A738" s="5" t="s">
        <v>2096</v>
      </c>
      <c r="B738" s="6" t="s">
        <v>126</v>
      </c>
      <c r="C738" s="6" t="s">
        <v>126</v>
      </c>
      <c r="D738" s="6" t="s">
        <v>44</v>
      </c>
      <c r="E738" s="6" t="s">
        <v>45</v>
      </c>
      <c r="F738" s="7">
        <f>IF(E738="-",1,IF(G738&gt;0,1,0))</f>
        <v>0</v>
      </c>
      <c r="G738" s="7">
        <v>0</v>
      </c>
      <c r="H738" s="7"/>
      <c r="I738" s="7"/>
      <c r="J738" s="7"/>
      <c r="K738" s="7"/>
      <c r="L738" s="7"/>
      <c r="M738" s="7"/>
      <c r="N738" s="7"/>
      <c r="O738" s="6"/>
      <c r="P738" s="6"/>
      <c r="Q738" s="6"/>
      <c r="R738" s="6"/>
      <c r="S738" s="6" t="s">
        <v>128</v>
      </c>
      <c r="T738" s="6" t="s">
        <v>129</v>
      </c>
      <c r="U738" s="6" t="s">
        <v>151</v>
      </c>
      <c r="V738" s="7">
        <v>10</v>
      </c>
      <c r="W738" s="7">
        <v>4</v>
      </c>
      <c r="X738" s="7">
        <v>7</v>
      </c>
      <c r="Y738" s="7">
        <v>6</v>
      </c>
      <c r="Z738" s="6"/>
      <c r="AA738" s="6" t="s">
        <v>1100</v>
      </c>
      <c r="AB738" s="6"/>
      <c r="AC738" s="6"/>
      <c r="AD738" s="6" t="s">
        <v>2097</v>
      </c>
      <c r="AE738" s="6"/>
      <c r="AF738" s="6"/>
      <c r="AG738" s="6"/>
      <c r="AH738" s="8" t="s">
        <v>124</v>
      </c>
    </row>
    <row r="739" spans="1:34" customFormat="1" ht="36">
      <c r="A739" s="5" t="s">
        <v>2098</v>
      </c>
      <c r="B739" s="6" t="s">
        <v>126</v>
      </c>
      <c r="C739" s="6" t="s">
        <v>126</v>
      </c>
      <c r="D739" s="6" t="s">
        <v>44</v>
      </c>
      <c r="E739" s="6"/>
      <c r="F739" s="7"/>
      <c r="G739" s="7"/>
      <c r="H739" s="7"/>
      <c r="I739" s="7"/>
      <c r="J739" s="7"/>
      <c r="K739" s="7"/>
      <c r="L739" s="7"/>
      <c r="M739" s="7"/>
      <c r="N739" s="7"/>
      <c r="O739" s="6"/>
      <c r="P739" s="6"/>
      <c r="Q739" s="6"/>
      <c r="R739" s="6"/>
      <c r="S739" s="6" t="s">
        <v>128</v>
      </c>
      <c r="T739" s="6" t="s">
        <v>135</v>
      </c>
      <c r="U739" s="6" t="s">
        <v>151</v>
      </c>
      <c r="V739" s="7">
        <v>10</v>
      </c>
      <c r="W739" s="7">
        <v>9</v>
      </c>
      <c r="X739" s="7">
        <v>7</v>
      </c>
      <c r="Y739" s="7">
        <v>9</v>
      </c>
      <c r="Z739" s="6"/>
      <c r="AA739" s="6" t="s">
        <v>1100</v>
      </c>
      <c r="AB739" s="6"/>
      <c r="AC739" s="6"/>
      <c r="AD739" s="6" t="s">
        <v>2097</v>
      </c>
      <c r="AE739" s="6"/>
      <c r="AF739" s="6"/>
      <c r="AG739" s="6"/>
      <c r="AH739" s="8" t="s">
        <v>124</v>
      </c>
    </row>
    <row r="740" spans="1:34" customFormat="1" ht="15">
      <c r="A740" s="5" t="s">
        <v>2099</v>
      </c>
      <c r="B740" s="6" t="s">
        <v>126</v>
      </c>
      <c r="C740" s="6" t="s">
        <v>126</v>
      </c>
      <c r="D740" s="6" t="s">
        <v>51</v>
      </c>
      <c r="E740" s="6" t="s">
        <v>73</v>
      </c>
      <c r="F740" s="7">
        <f>IF(E740="-",1,IF(G740&gt;0,1,0))</f>
        <v>1</v>
      </c>
      <c r="G740" s="7">
        <v>1</v>
      </c>
      <c r="H740" s="7"/>
      <c r="I740" s="7"/>
      <c r="J740" s="7"/>
      <c r="K740" s="7"/>
      <c r="L740" s="7"/>
      <c r="M740" s="7"/>
      <c r="N740" s="7"/>
      <c r="O740" s="6"/>
      <c r="P740" s="6"/>
      <c r="Q740" s="6"/>
      <c r="R740" s="6"/>
      <c r="S740" s="6" t="s">
        <v>128</v>
      </c>
      <c r="T740" s="6" t="s">
        <v>129</v>
      </c>
      <c r="U740" s="6" t="s">
        <v>130</v>
      </c>
      <c r="V740" s="7">
        <v>6</v>
      </c>
      <c r="W740" s="7">
        <v>1</v>
      </c>
      <c r="X740" s="7">
        <v>6</v>
      </c>
      <c r="Y740" s="7">
        <v>3</v>
      </c>
      <c r="Z740" s="6"/>
      <c r="AA740" s="6" t="s">
        <v>688</v>
      </c>
      <c r="AB740" s="6"/>
      <c r="AC740" s="6"/>
      <c r="AD740" s="6" t="s">
        <v>2100</v>
      </c>
      <c r="AE740" s="6"/>
      <c r="AF740" s="6"/>
      <c r="AG740" s="6"/>
      <c r="AH740" s="8" t="s">
        <v>94</v>
      </c>
    </row>
    <row r="741" spans="1:34" customFormat="1" ht="15">
      <c r="A741" s="5" t="s">
        <v>2101</v>
      </c>
      <c r="B741" s="6" t="s">
        <v>126</v>
      </c>
      <c r="C741" s="6" t="s">
        <v>126</v>
      </c>
      <c r="D741" s="6" t="s">
        <v>51</v>
      </c>
      <c r="E741" s="6"/>
      <c r="F741" s="7"/>
      <c r="G741" s="7"/>
      <c r="H741" s="7"/>
      <c r="I741" s="7"/>
      <c r="J741" s="7"/>
      <c r="K741" s="7"/>
      <c r="L741" s="7"/>
      <c r="M741" s="7"/>
      <c r="N741" s="7"/>
      <c r="O741" s="6"/>
      <c r="P741" s="6"/>
      <c r="Q741" s="6"/>
      <c r="R741" s="6"/>
      <c r="S741" s="6" t="s">
        <v>128</v>
      </c>
      <c r="T741" s="6" t="s">
        <v>135</v>
      </c>
      <c r="U741" s="6" t="s">
        <v>130</v>
      </c>
      <c r="V741" s="7">
        <v>6</v>
      </c>
      <c r="W741" s="7">
        <v>6</v>
      </c>
      <c r="X741" s="7">
        <v>6</v>
      </c>
      <c r="Y741" s="7">
        <v>6</v>
      </c>
      <c r="Z741" s="6"/>
      <c r="AA741" s="6" t="s">
        <v>688</v>
      </c>
      <c r="AB741" s="6"/>
      <c r="AC741" s="6"/>
      <c r="AD741" s="6" t="s">
        <v>2100</v>
      </c>
      <c r="AE741" s="6"/>
      <c r="AF741" s="6"/>
      <c r="AG741" s="6"/>
      <c r="AH741" s="8" t="s">
        <v>94</v>
      </c>
    </row>
    <row r="742" spans="1:34" customFormat="1" ht="36">
      <c r="A742" s="5" t="s">
        <v>2102</v>
      </c>
      <c r="B742" s="6" t="s">
        <v>126</v>
      </c>
      <c r="C742" s="6" t="s">
        <v>126</v>
      </c>
      <c r="D742" s="6" t="s">
        <v>44</v>
      </c>
      <c r="E742" s="6" t="s">
        <v>45</v>
      </c>
      <c r="F742" s="7">
        <f>IF(E742="-",1,IF(G742&gt;0,1,0))</f>
        <v>0</v>
      </c>
      <c r="G742" s="7">
        <v>0</v>
      </c>
      <c r="H742" s="7"/>
      <c r="I742" s="7"/>
      <c r="J742" s="7"/>
      <c r="K742" s="7"/>
      <c r="L742" s="7"/>
      <c r="M742" s="7"/>
      <c r="N742" s="7"/>
      <c r="O742" s="6"/>
      <c r="P742" s="6"/>
      <c r="Q742" s="6"/>
      <c r="R742" s="6"/>
      <c r="S742" s="6" t="s">
        <v>128</v>
      </c>
      <c r="T742" s="6" t="s">
        <v>129</v>
      </c>
      <c r="U742" s="6" t="s">
        <v>130</v>
      </c>
      <c r="V742" s="7">
        <v>8</v>
      </c>
      <c r="W742" s="7">
        <v>2</v>
      </c>
      <c r="X742" s="7">
        <v>8</v>
      </c>
      <c r="Y742" s="7">
        <v>3</v>
      </c>
      <c r="Z742" s="6"/>
      <c r="AA742" s="6" t="s">
        <v>688</v>
      </c>
      <c r="AB742" s="6"/>
      <c r="AC742" s="6"/>
      <c r="AD742" s="6" t="s">
        <v>2103</v>
      </c>
      <c r="AE742" s="6"/>
      <c r="AF742" s="6"/>
      <c r="AG742" s="6"/>
      <c r="AH742" s="8" t="s">
        <v>796</v>
      </c>
    </row>
    <row r="743" spans="1:34" customFormat="1" ht="36">
      <c r="A743" s="5" t="s">
        <v>2104</v>
      </c>
      <c r="B743" s="6" t="s">
        <v>126</v>
      </c>
      <c r="C743" s="6" t="s">
        <v>126</v>
      </c>
      <c r="D743" s="6" t="s">
        <v>44</v>
      </c>
      <c r="E743" s="6"/>
      <c r="F743" s="7"/>
      <c r="G743" s="7"/>
      <c r="H743" s="7"/>
      <c r="I743" s="7"/>
      <c r="J743" s="7"/>
      <c r="K743" s="7"/>
      <c r="L743" s="7"/>
      <c r="M743" s="7"/>
      <c r="N743" s="7"/>
      <c r="O743" s="6"/>
      <c r="P743" s="6"/>
      <c r="Q743" s="6"/>
      <c r="R743" s="6"/>
      <c r="S743" s="6" t="s">
        <v>128</v>
      </c>
      <c r="T743" s="6" t="s">
        <v>135</v>
      </c>
      <c r="U743" s="6" t="s">
        <v>130</v>
      </c>
      <c r="V743" s="7">
        <v>8</v>
      </c>
      <c r="W743" s="7">
        <v>7</v>
      </c>
      <c r="X743" s="7">
        <v>8</v>
      </c>
      <c r="Y743" s="7">
        <v>7</v>
      </c>
      <c r="Z743" s="6"/>
      <c r="AA743" s="6" t="s">
        <v>688</v>
      </c>
      <c r="AB743" s="6"/>
      <c r="AC743" s="6"/>
      <c r="AD743" s="6" t="s">
        <v>2103</v>
      </c>
      <c r="AE743" s="6"/>
      <c r="AF743" s="6"/>
      <c r="AG743" s="6"/>
      <c r="AH743" s="8" t="s">
        <v>796</v>
      </c>
    </row>
    <row r="744" spans="1:34" customFormat="1" ht="24">
      <c r="A744" s="5" t="s">
        <v>2105</v>
      </c>
      <c r="B744" s="6" t="s">
        <v>126</v>
      </c>
      <c r="C744" s="6" t="s">
        <v>126</v>
      </c>
      <c r="D744" s="6" t="s">
        <v>127</v>
      </c>
      <c r="E744" s="6" t="s">
        <v>73</v>
      </c>
      <c r="F744" s="7">
        <f>IF(E744="-",1,IF(G744&gt;0,1,0))</f>
        <v>1</v>
      </c>
      <c r="G744" s="7">
        <v>1</v>
      </c>
      <c r="H744" s="7"/>
      <c r="I744" s="7"/>
      <c r="J744" s="7"/>
      <c r="K744" s="7"/>
      <c r="L744" s="7"/>
      <c r="M744" s="7"/>
      <c r="N744" s="7"/>
      <c r="O744" s="6"/>
      <c r="P744" s="6"/>
      <c r="Q744" s="6"/>
      <c r="R744" s="6"/>
      <c r="S744" s="6" t="s">
        <v>128</v>
      </c>
      <c r="T744" s="6" t="s">
        <v>281</v>
      </c>
      <c r="U744" s="6" t="s">
        <v>151</v>
      </c>
      <c r="V744" s="7">
        <v>7</v>
      </c>
      <c r="W744" s="7">
        <v>3</v>
      </c>
      <c r="X744" s="7">
        <v>5</v>
      </c>
      <c r="Y744" s="7">
        <v>3</v>
      </c>
      <c r="Z744" s="6"/>
      <c r="AA744" s="6" t="s">
        <v>455</v>
      </c>
      <c r="AB744" s="6"/>
      <c r="AC744" s="6"/>
      <c r="AD744" s="6" t="s">
        <v>2106</v>
      </c>
      <c r="AE744" s="6"/>
      <c r="AF744" s="6"/>
      <c r="AG744" s="6"/>
      <c r="AH744" s="8" t="s">
        <v>409</v>
      </c>
    </row>
    <row r="745" spans="1:34" customFormat="1" ht="24">
      <c r="A745" s="5" t="s">
        <v>2107</v>
      </c>
      <c r="B745" s="6" t="s">
        <v>126</v>
      </c>
      <c r="C745" s="6" t="s">
        <v>126</v>
      </c>
      <c r="D745" s="6" t="s">
        <v>127</v>
      </c>
      <c r="E745" s="6"/>
      <c r="F745" s="7"/>
      <c r="G745" s="7"/>
      <c r="H745" s="7"/>
      <c r="I745" s="7"/>
      <c r="J745" s="7"/>
      <c r="K745" s="7"/>
      <c r="L745" s="7"/>
      <c r="M745" s="7"/>
      <c r="N745" s="7"/>
      <c r="O745" s="6"/>
      <c r="P745" s="6"/>
      <c r="Q745" s="6"/>
      <c r="R745" s="6"/>
      <c r="S745" s="6" t="s">
        <v>128</v>
      </c>
      <c r="T745" s="6" t="s">
        <v>135</v>
      </c>
      <c r="U745" s="6" t="s">
        <v>151</v>
      </c>
      <c r="V745" s="7">
        <v>7</v>
      </c>
      <c r="W745" s="7">
        <v>8</v>
      </c>
      <c r="X745" s="7">
        <v>5</v>
      </c>
      <c r="Y745" s="7">
        <v>9</v>
      </c>
      <c r="Z745" s="6"/>
      <c r="AA745" s="6" t="s">
        <v>455</v>
      </c>
      <c r="AB745" s="6"/>
      <c r="AC745" s="6"/>
      <c r="AD745" s="6" t="s">
        <v>2106</v>
      </c>
      <c r="AE745" s="6"/>
      <c r="AF745" s="6"/>
      <c r="AG745" s="6"/>
      <c r="AH745" s="8" t="s">
        <v>409</v>
      </c>
    </row>
    <row r="746" spans="1:34" customFormat="1" ht="36">
      <c r="A746" s="5" t="s">
        <v>2108</v>
      </c>
      <c r="B746" s="6" t="s">
        <v>126</v>
      </c>
      <c r="C746" s="6" t="s">
        <v>126</v>
      </c>
      <c r="D746" s="6" t="s">
        <v>44</v>
      </c>
      <c r="E746" s="6" t="s">
        <v>45</v>
      </c>
      <c r="F746" s="7">
        <f>IF(E746="-",1,IF(G746&gt;0,1,0))</f>
        <v>0</v>
      </c>
      <c r="G746" s="7">
        <v>0</v>
      </c>
      <c r="H746" s="7"/>
      <c r="I746" s="7"/>
      <c r="J746" s="7"/>
      <c r="K746" s="7"/>
      <c r="L746" s="7"/>
      <c r="M746" s="7"/>
      <c r="N746" s="7"/>
      <c r="O746" s="6"/>
      <c r="P746" s="6"/>
      <c r="Q746" s="6"/>
      <c r="R746" s="6"/>
      <c r="S746" s="6" t="s">
        <v>128</v>
      </c>
      <c r="T746" s="6" t="s">
        <v>129</v>
      </c>
      <c r="U746" s="6" t="s">
        <v>151</v>
      </c>
      <c r="V746" s="7">
        <v>9</v>
      </c>
      <c r="W746" s="7">
        <v>2</v>
      </c>
      <c r="X746" s="7">
        <v>7</v>
      </c>
      <c r="Y746" s="7">
        <v>4</v>
      </c>
      <c r="Z746" s="6"/>
      <c r="AA746" s="6" t="s">
        <v>672</v>
      </c>
      <c r="AB746" s="6"/>
      <c r="AC746" s="6"/>
      <c r="AD746" s="6" t="s">
        <v>2109</v>
      </c>
      <c r="AE746" s="6"/>
      <c r="AF746" s="6"/>
      <c r="AG746" s="6"/>
      <c r="AH746" s="8" t="s">
        <v>537</v>
      </c>
    </row>
    <row r="747" spans="1:34" customFormat="1" ht="36">
      <c r="A747" s="5" t="s">
        <v>2110</v>
      </c>
      <c r="B747" s="6" t="s">
        <v>126</v>
      </c>
      <c r="C747" s="6" t="s">
        <v>126</v>
      </c>
      <c r="D747" s="6" t="s">
        <v>44</v>
      </c>
      <c r="E747" s="6"/>
      <c r="F747" s="7"/>
      <c r="G747" s="7"/>
      <c r="H747" s="7"/>
      <c r="I747" s="7"/>
      <c r="J747" s="7"/>
      <c r="K747" s="7"/>
      <c r="L747" s="7"/>
      <c r="M747" s="7"/>
      <c r="N747" s="7"/>
      <c r="O747" s="6"/>
      <c r="P747" s="6"/>
      <c r="Q747" s="6"/>
      <c r="R747" s="6"/>
      <c r="S747" s="6" t="s">
        <v>128</v>
      </c>
      <c r="T747" s="6" t="s">
        <v>135</v>
      </c>
      <c r="U747" s="6" t="s">
        <v>151</v>
      </c>
      <c r="V747" s="7">
        <v>9</v>
      </c>
      <c r="W747" s="7">
        <v>7</v>
      </c>
      <c r="X747" s="7">
        <v>7</v>
      </c>
      <c r="Y747" s="7">
        <v>10</v>
      </c>
      <c r="Z747" s="6"/>
      <c r="AA747" s="6" t="s">
        <v>672</v>
      </c>
      <c r="AB747" s="6"/>
      <c r="AC747" s="6"/>
      <c r="AD747" s="6" t="s">
        <v>2109</v>
      </c>
      <c r="AE747" s="6"/>
      <c r="AF747" s="6"/>
      <c r="AG747" s="6"/>
      <c r="AH747" s="8" t="s">
        <v>537</v>
      </c>
    </row>
    <row r="748" spans="1:34" customFormat="1" ht="24">
      <c r="A748" s="5" t="s">
        <v>2111</v>
      </c>
      <c r="B748" s="6" t="s">
        <v>42</v>
      </c>
      <c r="C748" s="6" t="s">
        <v>393</v>
      </c>
      <c r="D748" s="6" t="s">
        <v>78</v>
      </c>
      <c r="E748" s="6" t="s">
        <v>45</v>
      </c>
      <c r="F748" s="7">
        <f>IF(E748="-",1,IF(G748&gt;0,1,0))</f>
        <v>1</v>
      </c>
      <c r="G748" s="7">
        <v>1</v>
      </c>
      <c r="H748" s="7"/>
      <c r="I748" s="7"/>
      <c r="J748" s="7"/>
      <c r="K748" s="7"/>
      <c r="L748" s="7"/>
      <c r="M748" s="7"/>
      <c r="N748" s="7"/>
      <c r="O748" s="6"/>
      <c r="P748" s="6"/>
      <c r="Q748" s="6"/>
      <c r="R748" s="6"/>
      <c r="S748" s="6"/>
      <c r="T748" s="6"/>
      <c r="U748" s="6"/>
      <c r="V748" s="7"/>
      <c r="W748" s="7"/>
      <c r="X748" s="7"/>
      <c r="Y748" s="7"/>
      <c r="Z748" s="6" t="s">
        <v>126</v>
      </c>
      <c r="AA748" s="6"/>
      <c r="AB748" s="6"/>
      <c r="AC748" s="14" t="s">
        <v>46</v>
      </c>
      <c r="AD748" s="6" t="s">
        <v>2112</v>
      </c>
      <c r="AE748" s="6"/>
      <c r="AF748" s="6"/>
      <c r="AG748" s="6"/>
      <c r="AH748" s="8" t="s">
        <v>729</v>
      </c>
    </row>
    <row r="749" spans="1:34" customFormat="1" ht="24">
      <c r="A749" s="5" t="s">
        <v>2113</v>
      </c>
      <c r="B749" s="6" t="s">
        <v>42</v>
      </c>
      <c r="C749" s="6" t="s">
        <v>43</v>
      </c>
      <c r="D749" s="6" t="s">
        <v>78</v>
      </c>
      <c r="E749" s="6" t="s">
        <v>66</v>
      </c>
      <c r="F749" s="7">
        <f>IF(E749="-",1,IF(G749&gt;0,1,0))</f>
        <v>1</v>
      </c>
      <c r="G749" s="7">
        <v>4</v>
      </c>
      <c r="H749" s="7"/>
      <c r="I749" s="7"/>
      <c r="J749" s="7"/>
      <c r="K749" s="7"/>
      <c r="L749" s="7"/>
      <c r="M749" s="7"/>
      <c r="N749" s="7"/>
      <c r="O749" s="6"/>
      <c r="P749" s="6"/>
      <c r="Q749" s="6"/>
      <c r="R749" s="6"/>
      <c r="S749" s="6"/>
      <c r="T749" s="6"/>
      <c r="U749" s="6"/>
      <c r="V749" s="7"/>
      <c r="W749" s="7"/>
      <c r="X749" s="7"/>
      <c r="Y749" s="7"/>
      <c r="Z749" s="6"/>
      <c r="AA749" s="6"/>
      <c r="AB749" s="6"/>
      <c r="AC749" s="6" t="s">
        <v>145</v>
      </c>
      <c r="AD749" s="6" t="s">
        <v>2114</v>
      </c>
      <c r="AE749" s="6"/>
      <c r="AF749" s="6"/>
      <c r="AG749" s="6"/>
      <c r="AH749" s="8" t="s">
        <v>75</v>
      </c>
    </row>
    <row r="750" spans="1:34" customFormat="1" ht="24">
      <c r="A750" s="5" t="s">
        <v>2115</v>
      </c>
      <c r="B750" s="6" t="s">
        <v>33</v>
      </c>
      <c r="C750" s="6" t="s">
        <v>34</v>
      </c>
      <c r="D750" s="6" t="s">
        <v>51</v>
      </c>
      <c r="E750" s="6" t="s">
        <v>45</v>
      </c>
      <c r="F750" s="7">
        <f>IF(E750="-",1,IF(G750&gt;0,1,0))</f>
        <v>1</v>
      </c>
      <c r="G750" s="7">
        <v>4</v>
      </c>
      <c r="H750" s="7">
        <v>7</v>
      </c>
      <c r="I750" s="7" t="s">
        <v>36</v>
      </c>
      <c r="J750" s="7">
        <v>5</v>
      </c>
      <c r="K750" s="7"/>
      <c r="L750" s="7"/>
      <c r="M750" s="7"/>
      <c r="N750" s="7"/>
      <c r="O750" s="6"/>
      <c r="P750" s="6"/>
      <c r="Q750" s="6"/>
      <c r="R750" s="6"/>
      <c r="S750" s="6"/>
      <c r="T750" s="6"/>
      <c r="U750" s="6"/>
      <c r="V750" s="7"/>
      <c r="W750" s="7"/>
      <c r="X750" s="7"/>
      <c r="Y750" s="7"/>
      <c r="Z750" s="6"/>
      <c r="AA750" s="6"/>
      <c r="AB750" s="6"/>
      <c r="AC750" s="6"/>
      <c r="AD750" s="6" t="s">
        <v>2116</v>
      </c>
      <c r="AE750" s="6"/>
      <c r="AF750" s="6"/>
      <c r="AG750" s="6"/>
      <c r="AH750" s="8" t="s">
        <v>2117</v>
      </c>
    </row>
    <row r="751" spans="1:34" customFormat="1" ht="84">
      <c r="A751" s="9" t="s">
        <v>2118</v>
      </c>
      <c r="B751" s="10" t="s">
        <v>42</v>
      </c>
      <c r="C751" s="10" t="s">
        <v>91</v>
      </c>
      <c r="D751" s="6" t="s">
        <v>51</v>
      </c>
      <c r="E751" s="10" t="s">
        <v>45</v>
      </c>
      <c r="F751" s="7">
        <f>IF(E751="-",1,IF(G751&gt;0,1,0))</f>
        <v>1</v>
      </c>
      <c r="G751" s="7">
        <v>2</v>
      </c>
      <c r="H751" s="7"/>
      <c r="I751" s="7">
        <v>7</v>
      </c>
      <c r="J751" s="7"/>
      <c r="K751" s="7"/>
      <c r="L751" s="7"/>
      <c r="M751" s="7"/>
      <c r="N751" s="7"/>
      <c r="O751" s="10"/>
      <c r="P751" s="10"/>
      <c r="Q751" s="10"/>
      <c r="R751" s="10"/>
      <c r="S751" s="10"/>
      <c r="T751" s="10"/>
      <c r="U751" s="10"/>
      <c r="V751" s="7"/>
      <c r="W751" s="7"/>
      <c r="X751" s="7"/>
      <c r="Y751" s="7"/>
      <c r="Z751" s="10" t="s">
        <v>2119</v>
      </c>
      <c r="AA751" s="10" t="s">
        <v>122</v>
      </c>
      <c r="AB751" s="10"/>
      <c r="AC751" s="12" t="s">
        <v>102</v>
      </c>
      <c r="AD751" s="10" t="s">
        <v>2120</v>
      </c>
      <c r="AE751" s="10"/>
      <c r="AF751" s="10"/>
      <c r="AG751" s="13" t="s">
        <v>2121</v>
      </c>
      <c r="AH751" s="11" t="s">
        <v>577</v>
      </c>
    </row>
    <row r="752" spans="1:34" customFormat="1" ht="24">
      <c r="A752" s="5" t="s">
        <v>2122</v>
      </c>
      <c r="B752" s="6" t="s">
        <v>126</v>
      </c>
      <c r="C752" s="6" t="s">
        <v>126</v>
      </c>
      <c r="D752" s="6" t="s">
        <v>318</v>
      </c>
      <c r="E752" s="6" t="s">
        <v>36</v>
      </c>
      <c r="F752" s="7">
        <f>IF(E752="-",1,IF(G752&gt;0,1,0))</f>
        <v>1</v>
      </c>
      <c r="G752" s="7">
        <v>0</v>
      </c>
      <c r="H752" s="7"/>
      <c r="I752" s="7"/>
      <c r="J752" s="7"/>
      <c r="K752" s="7"/>
      <c r="L752" s="7"/>
      <c r="M752" s="7"/>
      <c r="N752" s="7"/>
      <c r="O752" s="6"/>
      <c r="P752" s="6"/>
      <c r="Q752" s="6"/>
      <c r="R752" s="6"/>
      <c r="S752" s="6" t="s">
        <v>128</v>
      </c>
      <c r="T752" s="6" t="s">
        <v>150</v>
      </c>
      <c r="U752" s="6" t="s">
        <v>151</v>
      </c>
      <c r="V752" s="7">
        <v>3</v>
      </c>
      <c r="W752" s="7">
        <v>6</v>
      </c>
      <c r="X752" s="7">
        <v>1</v>
      </c>
      <c r="Y752" s="7">
        <v>3</v>
      </c>
      <c r="Z752" s="6"/>
      <c r="AA752" s="6" t="s">
        <v>2123</v>
      </c>
      <c r="AB752" s="6"/>
      <c r="AC752" s="6"/>
      <c r="AD752" s="6" t="s">
        <v>2124</v>
      </c>
      <c r="AE752" s="6" t="s">
        <v>2125</v>
      </c>
      <c r="AF752" s="6"/>
      <c r="AG752" s="6"/>
      <c r="AH752" s="8" t="s">
        <v>2126</v>
      </c>
    </row>
    <row r="753" spans="1:34" customFormat="1" ht="36">
      <c r="A753" s="5" t="s">
        <v>2127</v>
      </c>
      <c r="B753" s="6" t="s">
        <v>42</v>
      </c>
      <c r="C753" s="6" t="s">
        <v>43</v>
      </c>
      <c r="D753" s="6" t="s">
        <v>51</v>
      </c>
      <c r="E753" s="6" t="s">
        <v>45</v>
      </c>
      <c r="F753" s="7">
        <f>IF(E753="-",1,IF(G753&gt;0,1,0))</f>
        <v>1</v>
      </c>
      <c r="G753" s="7">
        <v>1</v>
      </c>
      <c r="H753" s="7"/>
      <c r="I753" s="7"/>
      <c r="J753" s="7"/>
      <c r="K753" s="7"/>
      <c r="L753" s="7"/>
      <c r="M753" s="7"/>
      <c r="N753" s="7"/>
      <c r="O753" s="6"/>
      <c r="P753" s="6"/>
      <c r="Q753" s="6"/>
      <c r="R753" s="6"/>
      <c r="S753" s="6"/>
      <c r="T753" s="6"/>
      <c r="U753" s="6"/>
      <c r="V753" s="7"/>
      <c r="W753" s="7"/>
      <c r="X753" s="7"/>
      <c r="Y753" s="7"/>
      <c r="Z753" s="6"/>
      <c r="AA753" s="6" t="s">
        <v>122</v>
      </c>
      <c r="AB753" s="6"/>
      <c r="AC753" s="6" t="s">
        <v>102</v>
      </c>
      <c r="AD753" s="6" t="s">
        <v>2128</v>
      </c>
      <c r="AE753" s="6"/>
      <c r="AF753" s="6"/>
      <c r="AG753" s="6"/>
      <c r="AH753" s="8" t="s">
        <v>333</v>
      </c>
    </row>
    <row r="754" spans="1:34" customFormat="1" ht="24">
      <c r="A754" s="5" t="s">
        <v>2129</v>
      </c>
      <c r="B754" s="6" t="s">
        <v>126</v>
      </c>
      <c r="C754" s="6" t="s">
        <v>126</v>
      </c>
      <c r="D754" s="6" t="s">
        <v>78</v>
      </c>
      <c r="E754" s="6" t="s">
        <v>66</v>
      </c>
      <c r="F754" s="7">
        <f>IF(E754="-",1,IF(G754&gt;0,1,0))</f>
        <v>1</v>
      </c>
      <c r="G754" s="7">
        <v>1</v>
      </c>
      <c r="H754" s="7"/>
      <c r="I754" s="7"/>
      <c r="J754" s="7"/>
      <c r="K754" s="7"/>
      <c r="L754" s="7"/>
      <c r="M754" s="7"/>
      <c r="N754" s="7"/>
      <c r="O754" s="6"/>
      <c r="P754" s="6"/>
      <c r="Q754" s="6"/>
      <c r="R754" s="6"/>
      <c r="S754" s="6" t="s">
        <v>169</v>
      </c>
      <c r="T754" s="6" t="s">
        <v>129</v>
      </c>
      <c r="U754" s="6" t="s">
        <v>151</v>
      </c>
      <c r="V754" s="7">
        <v>4</v>
      </c>
      <c r="W754" s="7">
        <v>2</v>
      </c>
      <c r="X754" s="7">
        <v>2</v>
      </c>
      <c r="Y754" s="7">
        <v>5</v>
      </c>
      <c r="Z754" s="6"/>
      <c r="AA754" s="6" t="s">
        <v>2130</v>
      </c>
      <c r="AB754" s="6"/>
      <c r="AC754" s="6"/>
      <c r="AD754" s="6" t="s">
        <v>2131</v>
      </c>
      <c r="AE754" s="6"/>
      <c r="AF754" s="6"/>
      <c r="AG754" s="6"/>
      <c r="AH754" s="8" t="s">
        <v>48</v>
      </c>
    </row>
    <row r="755" spans="1:34" customFormat="1" ht="48">
      <c r="A755" s="5" t="s">
        <v>2132</v>
      </c>
      <c r="B755" s="6" t="s">
        <v>42</v>
      </c>
      <c r="C755" s="6" t="s">
        <v>50</v>
      </c>
      <c r="D755" s="6" t="s">
        <v>78</v>
      </c>
      <c r="E755" s="6" t="s">
        <v>73</v>
      </c>
      <c r="F755" s="7">
        <f>IF(E755="-",1,IF(G755&gt;0,1,0))</f>
        <v>1</v>
      </c>
      <c r="G755" s="7">
        <v>4</v>
      </c>
      <c r="H755" s="7"/>
      <c r="I755" s="7"/>
      <c r="J755" s="7"/>
      <c r="K755" s="7"/>
      <c r="L755" s="7"/>
      <c r="M755" s="7"/>
      <c r="N755" s="7"/>
      <c r="O755" s="6"/>
      <c r="P755" s="6"/>
      <c r="Q755" s="6"/>
      <c r="R755" s="6"/>
      <c r="S755" s="6"/>
      <c r="T755" s="6"/>
      <c r="U755" s="6"/>
      <c r="V755" s="7">
        <v>3</v>
      </c>
      <c r="W755" s="7">
        <v>2</v>
      </c>
      <c r="X755" s="7">
        <v>3</v>
      </c>
      <c r="Y755" s="7">
        <v>1</v>
      </c>
      <c r="Z755" s="6" t="s">
        <v>110</v>
      </c>
      <c r="AA755" s="6" t="s">
        <v>1156</v>
      </c>
      <c r="AB755" s="6"/>
      <c r="AC755" s="6"/>
      <c r="AD755" s="6" t="s">
        <v>2133</v>
      </c>
      <c r="AE755" s="6"/>
      <c r="AF755" s="6"/>
      <c r="AG755" s="6"/>
      <c r="AH755" s="8" t="s">
        <v>409</v>
      </c>
    </row>
    <row r="756" spans="1:34" customFormat="1" ht="60">
      <c r="A756" s="5" t="s">
        <v>2134</v>
      </c>
      <c r="B756" s="6" t="s">
        <v>42</v>
      </c>
      <c r="C756" s="6" t="s">
        <v>65</v>
      </c>
      <c r="D756" s="6" t="s">
        <v>44</v>
      </c>
      <c r="E756" s="6" t="s">
        <v>73</v>
      </c>
      <c r="F756" s="7">
        <f>IF(E756="-",1,IF(G756&gt;0,1,0))</f>
        <v>0</v>
      </c>
      <c r="G756" s="7">
        <v>0</v>
      </c>
      <c r="H756" s="7"/>
      <c r="I756" s="7">
        <v>5</v>
      </c>
      <c r="J756" s="7"/>
      <c r="K756" s="7"/>
      <c r="L756" s="7"/>
      <c r="M756" s="7"/>
      <c r="N756" s="7"/>
      <c r="O756" s="6"/>
      <c r="P756" s="6"/>
      <c r="Q756" s="6"/>
      <c r="R756" s="6"/>
      <c r="S756" s="6"/>
      <c r="T756" s="6"/>
      <c r="U756" s="6"/>
      <c r="V756" s="7"/>
      <c r="W756" s="7"/>
      <c r="X756" s="7"/>
      <c r="Y756" s="7"/>
      <c r="Z756" s="6"/>
      <c r="AA756" s="6" t="s">
        <v>224</v>
      </c>
      <c r="AB756" s="6"/>
      <c r="AC756" s="6"/>
      <c r="AD756" s="6" t="s">
        <v>2135</v>
      </c>
      <c r="AE756" s="6"/>
      <c r="AF756" s="6" t="s">
        <v>2136</v>
      </c>
      <c r="AG756" s="6"/>
      <c r="AH756" s="8" t="s">
        <v>120</v>
      </c>
    </row>
    <row r="757" spans="1:34" customFormat="1" ht="36">
      <c r="A757" s="5" t="s">
        <v>2137</v>
      </c>
      <c r="B757" s="6" t="s">
        <v>126</v>
      </c>
      <c r="C757" s="6" t="s">
        <v>126</v>
      </c>
      <c r="D757" s="6" t="s">
        <v>44</v>
      </c>
      <c r="E757" s="6" t="s">
        <v>66</v>
      </c>
      <c r="F757" s="7">
        <f>IF(E757="-",1,IF(G757&gt;0,1,0))</f>
        <v>0</v>
      </c>
      <c r="G757" s="7">
        <v>0</v>
      </c>
      <c r="H757" s="7"/>
      <c r="I757" s="7"/>
      <c r="J757" s="7"/>
      <c r="K757" s="7"/>
      <c r="L757" s="7"/>
      <c r="M757" s="7"/>
      <c r="N757" s="7"/>
      <c r="O757" s="6"/>
      <c r="P757" s="6"/>
      <c r="Q757" s="6"/>
      <c r="R757" s="6"/>
      <c r="S757" s="6" t="s">
        <v>128</v>
      </c>
      <c r="T757" s="6" t="s">
        <v>129</v>
      </c>
      <c r="U757" s="6" t="s">
        <v>130</v>
      </c>
      <c r="V757" s="7">
        <v>3</v>
      </c>
      <c r="W757" s="7">
        <v>1</v>
      </c>
      <c r="X757" s="7">
        <v>4</v>
      </c>
      <c r="Y757" s="7">
        <v>1</v>
      </c>
      <c r="Z757" s="6"/>
      <c r="AA757" s="6" t="s">
        <v>2138</v>
      </c>
      <c r="AB757" s="6"/>
      <c r="AC757" s="6"/>
      <c r="AD757" s="6" t="s">
        <v>2139</v>
      </c>
      <c r="AE757" s="6"/>
      <c r="AF757" s="6" t="s">
        <v>2140</v>
      </c>
      <c r="AG757" s="6"/>
      <c r="AH757" s="8" t="s">
        <v>133</v>
      </c>
    </row>
    <row r="758" spans="1:34" customFormat="1" ht="36">
      <c r="A758" s="5" t="s">
        <v>2141</v>
      </c>
      <c r="B758" s="6" t="s">
        <v>126</v>
      </c>
      <c r="C758" s="6" t="s">
        <v>126</v>
      </c>
      <c r="D758" s="6" t="s">
        <v>44</v>
      </c>
      <c r="E758" s="6"/>
      <c r="F758" s="7"/>
      <c r="G758" s="7"/>
      <c r="H758" s="7"/>
      <c r="I758" s="7"/>
      <c r="J758" s="7"/>
      <c r="K758" s="7"/>
      <c r="L758" s="7"/>
      <c r="M758" s="7"/>
      <c r="N758" s="7"/>
      <c r="O758" s="6"/>
      <c r="P758" s="6"/>
      <c r="Q758" s="6"/>
      <c r="R758" s="6"/>
      <c r="S758" s="6" t="s">
        <v>128</v>
      </c>
      <c r="T758" s="6" t="s">
        <v>135</v>
      </c>
      <c r="U758" s="6" t="s">
        <v>130</v>
      </c>
      <c r="V758" s="7">
        <v>3</v>
      </c>
      <c r="W758" s="7">
        <v>2</v>
      </c>
      <c r="X758" s="7">
        <v>4</v>
      </c>
      <c r="Y758" s="7">
        <v>3</v>
      </c>
      <c r="Z758" s="6"/>
      <c r="AA758" s="6" t="s">
        <v>2138</v>
      </c>
      <c r="AB758" s="6"/>
      <c r="AC758" s="6"/>
      <c r="AD758" s="6" t="s">
        <v>2139</v>
      </c>
      <c r="AE758" s="6"/>
      <c r="AF758" s="6" t="s">
        <v>2140</v>
      </c>
      <c r="AG758" s="6"/>
      <c r="AH758" s="8" t="s">
        <v>133</v>
      </c>
    </row>
    <row r="759" spans="1:34" customFormat="1" ht="24">
      <c r="A759" s="5" t="s">
        <v>2142</v>
      </c>
      <c r="B759" s="6" t="s">
        <v>42</v>
      </c>
      <c r="C759" s="6" t="s">
        <v>65</v>
      </c>
      <c r="D759" s="6" t="s">
        <v>160</v>
      </c>
      <c r="E759" s="6" t="s">
        <v>66</v>
      </c>
      <c r="F759" s="7">
        <f>IF(E759="-",1,IF(G759&gt;0,1,0))</f>
        <v>1</v>
      </c>
      <c r="G759" s="7">
        <v>4</v>
      </c>
      <c r="H759" s="7"/>
      <c r="I759" s="7">
        <v>5</v>
      </c>
      <c r="J759" s="7"/>
      <c r="K759" s="7"/>
      <c r="L759" s="7"/>
      <c r="M759" s="7"/>
      <c r="N759" s="7"/>
      <c r="O759" s="6"/>
      <c r="P759" s="6"/>
      <c r="Q759" s="6"/>
      <c r="R759" s="6"/>
      <c r="S759" s="6"/>
      <c r="T759" s="6"/>
      <c r="U759" s="6"/>
      <c r="V759" s="7"/>
      <c r="W759" s="7"/>
      <c r="X759" s="7"/>
      <c r="Y759" s="7"/>
      <c r="Z759" s="6"/>
      <c r="AA759" s="6" t="s">
        <v>224</v>
      </c>
      <c r="AB759" s="6"/>
      <c r="AC759" s="6"/>
      <c r="AD759" s="6" t="s">
        <v>2143</v>
      </c>
      <c r="AE759" s="6"/>
      <c r="AF759" s="6" t="s">
        <v>2144</v>
      </c>
      <c r="AG759" s="6"/>
      <c r="AH759" s="8" t="s">
        <v>108</v>
      </c>
    </row>
    <row r="760" spans="1:34" customFormat="1" ht="48">
      <c r="A760" s="9" t="s">
        <v>2145</v>
      </c>
      <c r="B760" s="10" t="s">
        <v>42</v>
      </c>
      <c r="C760" s="10" t="s">
        <v>91</v>
      </c>
      <c r="D760" s="6" t="s">
        <v>51</v>
      </c>
      <c r="E760" s="10" t="s">
        <v>73</v>
      </c>
      <c r="F760" s="7">
        <f>IF(E760="-",1,IF(G760&gt;0,1,0))</f>
        <v>1</v>
      </c>
      <c r="G760" s="7">
        <v>4</v>
      </c>
      <c r="H760" s="7"/>
      <c r="I760" s="7">
        <v>5</v>
      </c>
      <c r="J760" s="7"/>
      <c r="K760" s="7"/>
      <c r="L760" s="7"/>
      <c r="M760" s="7"/>
      <c r="N760" s="7"/>
      <c r="O760" s="10"/>
      <c r="P760" s="10"/>
      <c r="Q760" s="10"/>
      <c r="R760" s="10"/>
      <c r="S760" s="10"/>
      <c r="T760" s="10"/>
      <c r="U760" s="10"/>
      <c r="V760" s="7"/>
      <c r="W760" s="7"/>
      <c r="X760" s="7"/>
      <c r="Y760" s="7"/>
      <c r="Z760" s="10" t="s">
        <v>117</v>
      </c>
      <c r="AA760" s="10"/>
      <c r="AB760" s="10"/>
      <c r="AC760" s="12" t="s">
        <v>46</v>
      </c>
      <c r="AD760" s="10" t="s">
        <v>2146</v>
      </c>
      <c r="AE760" s="10"/>
      <c r="AF760" s="10" t="s">
        <v>2147</v>
      </c>
      <c r="AG760" s="10"/>
      <c r="AH760" s="11" t="s">
        <v>341</v>
      </c>
    </row>
    <row r="761" spans="1:34" customFormat="1" ht="48">
      <c r="A761" s="9" t="s">
        <v>2148</v>
      </c>
      <c r="B761" s="10" t="s">
        <v>42</v>
      </c>
      <c r="C761" s="10" t="s">
        <v>91</v>
      </c>
      <c r="D761" s="6" t="s">
        <v>51</v>
      </c>
      <c r="E761" s="10" t="s">
        <v>73</v>
      </c>
      <c r="F761" s="7">
        <f>IF(E761="-",1,IF(G761&gt;0,1,0))</f>
        <v>1</v>
      </c>
      <c r="G761" s="7">
        <v>3</v>
      </c>
      <c r="H761" s="7"/>
      <c r="I761" s="7">
        <v>3</v>
      </c>
      <c r="J761" s="7"/>
      <c r="K761" s="7"/>
      <c r="L761" s="7"/>
      <c r="M761" s="7"/>
      <c r="N761" s="7"/>
      <c r="O761" s="10"/>
      <c r="P761" s="10"/>
      <c r="Q761" s="10"/>
      <c r="R761" s="10"/>
      <c r="S761" s="10"/>
      <c r="T761" s="10"/>
      <c r="U761" s="10"/>
      <c r="V761" s="7"/>
      <c r="W761" s="7"/>
      <c r="X761" s="7"/>
      <c r="Y761" s="7"/>
      <c r="Z761" s="10" t="s">
        <v>242</v>
      </c>
      <c r="AA761" s="10"/>
      <c r="AB761" s="10"/>
      <c r="AC761" s="12" t="s">
        <v>46</v>
      </c>
      <c r="AD761" s="10" t="s">
        <v>2149</v>
      </c>
      <c r="AE761" s="10"/>
      <c r="AF761" s="10"/>
      <c r="AG761" s="10"/>
      <c r="AH761" s="11" t="s">
        <v>476</v>
      </c>
    </row>
    <row r="762" spans="1:34" customFormat="1" ht="24">
      <c r="A762" s="5" t="s">
        <v>2150</v>
      </c>
      <c r="B762" s="6" t="s">
        <v>42</v>
      </c>
      <c r="C762" s="6" t="s">
        <v>77</v>
      </c>
      <c r="D762" s="6" t="s">
        <v>318</v>
      </c>
      <c r="E762" s="6" t="s">
        <v>36</v>
      </c>
      <c r="F762" s="7">
        <f>IF(E762="-",1,IF(G762&gt;0,1,0))</f>
        <v>1</v>
      </c>
      <c r="G762" s="7">
        <v>0</v>
      </c>
      <c r="H762" s="7"/>
      <c r="I762" s="7"/>
      <c r="J762" s="7"/>
      <c r="K762" s="7"/>
      <c r="L762" s="7"/>
      <c r="M762" s="7"/>
      <c r="N762" s="7"/>
      <c r="O762" s="6"/>
      <c r="P762" s="6"/>
      <c r="Q762" s="6"/>
      <c r="R762" s="6"/>
      <c r="S762" s="6"/>
      <c r="T762" s="6"/>
      <c r="U762" s="6"/>
      <c r="V762" s="7">
        <v>4</v>
      </c>
      <c r="W762" s="7">
        <v>5</v>
      </c>
      <c r="X762" s="7">
        <v>3</v>
      </c>
      <c r="Y762" s="7">
        <v>4</v>
      </c>
      <c r="Z762" s="6"/>
      <c r="AA762" s="6" t="s">
        <v>2151</v>
      </c>
      <c r="AB762" s="6" t="s">
        <v>54</v>
      </c>
      <c r="AC762" s="6"/>
      <c r="AD762" s="6" t="s">
        <v>2152</v>
      </c>
      <c r="AE762" s="6" t="s">
        <v>2153</v>
      </c>
      <c r="AF762" s="6"/>
      <c r="AG762" s="6"/>
      <c r="AH762" s="8" t="s">
        <v>2154</v>
      </c>
    </row>
    <row r="763" spans="1:34" customFormat="1" ht="36">
      <c r="A763" s="5" t="s">
        <v>2155</v>
      </c>
      <c r="B763" s="6" t="s">
        <v>126</v>
      </c>
      <c r="C763" s="6" t="s">
        <v>126</v>
      </c>
      <c r="D763" s="6" t="s">
        <v>262</v>
      </c>
      <c r="E763" s="6" t="s">
        <v>36</v>
      </c>
      <c r="F763" s="7">
        <f>IF(E763="-",1,IF(G763&gt;0,1,0))</f>
        <v>1</v>
      </c>
      <c r="G763" s="7">
        <v>0</v>
      </c>
      <c r="H763" s="7"/>
      <c r="I763" s="7"/>
      <c r="J763" s="7"/>
      <c r="K763" s="7"/>
      <c r="L763" s="7"/>
      <c r="M763" s="7"/>
      <c r="N763" s="7"/>
      <c r="O763" s="6"/>
      <c r="P763" s="6"/>
      <c r="Q763" s="6"/>
      <c r="R763" s="6"/>
      <c r="S763" s="6" t="s">
        <v>169</v>
      </c>
      <c r="T763" s="6" t="s">
        <v>129</v>
      </c>
      <c r="U763" s="6" t="s">
        <v>151</v>
      </c>
      <c r="V763" s="7">
        <v>1</v>
      </c>
      <c r="W763" s="7">
        <v>1</v>
      </c>
      <c r="X763" s="7">
        <v>1</v>
      </c>
      <c r="Y763" s="7">
        <v>1</v>
      </c>
      <c r="Z763" s="6"/>
      <c r="AA763" s="6" t="s">
        <v>1829</v>
      </c>
      <c r="AB763" s="6"/>
      <c r="AC763" s="6"/>
      <c r="AD763" s="6" t="s">
        <v>2156</v>
      </c>
      <c r="AE763" s="6" t="s">
        <v>2157</v>
      </c>
      <c r="AF763" s="6"/>
      <c r="AG763" s="6"/>
      <c r="AH763" s="8" t="s">
        <v>737</v>
      </c>
    </row>
    <row r="764" spans="1:34" customFormat="1" ht="24">
      <c r="A764" s="9" t="s">
        <v>2158</v>
      </c>
      <c r="B764" s="10" t="s">
        <v>42</v>
      </c>
      <c r="C764" s="10" t="s">
        <v>91</v>
      </c>
      <c r="D764" s="6" t="s">
        <v>51</v>
      </c>
      <c r="E764" s="10" t="s">
        <v>73</v>
      </c>
      <c r="F764" s="7">
        <f>IF(E764="-",1,IF(G764&gt;0,1,0))</f>
        <v>1</v>
      </c>
      <c r="G764" s="7">
        <v>4</v>
      </c>
      <c r="H764" s="7"/>
      <c r="I764" s="7">
        <v>5</v>
      </c>
      <c r="J764" s="7"/>
      <c r="K764" s="7"/>
      <c r="L764" s="7"/>
      <c r="M764" s="7"/>
      <c r="N764" s="7"/>
      <c r="O764" s="10"/>
      <c r="P764" s="10"/>
      <c r="Q764" s="10"/>
      <c r="R764" s="10"/>
      <c r="S764" s="10"/>
      <c r="T764" s="10"/>
      <c r="U764" s="10"/>
      <c r="V764" s="7"/>
      <c r="W764" s="7"/>
      <c r="X764" s="7"/>
      <c r="Y764" s="7"/>
      <c r="Z764" s="10" t="s">
        <v>616</v>
      </c>
      <c r="AA764" s="10"/>
      <c r="AB764" s="10"/>
      <c r="AC764" s="12" t="s">
        <v>87</v>
      </c>
      <c r="AD764" s="10" t="s">
        <v>2159</v>
      </c>
      <c r="AE764" s="10"/>
      <c r="AF764" s="10"/>
      <c r="AG764" s="10"/>
      <c r="AH764" s="11" t="s">
        <v>48</v>
      </c>
    </row>
    <row r="765" spans="1:34" customFormat="1" ht="24">
      <c r="A765" s="5" t="s">
        <v>2160</v>
      </c>
      <c r="B765" s="6" t="s">
        <v>126</v>
      </c>
      <c r="C765" s="6" t="s">
        <v>126</v>
      </c>
      <c r="D765" s="6" t="s">
        <v>78</v>
      </c>
      <c r="E765" s="6" t="s">
        <v>66</v>
      </c>
      <c r="F765" s="7">
        <f>IF(E765="-",1,IF(G765&gt;0,1,0))</f>
        <v>1</v>
      </c>
      <c r="G765" s="7">
        <v>1</v>
      </c>
      <c r="H765" s="7"/>
      <c r="I765" s="7"/>
      <c r="J765" s="7"/>
      <c r="K765" s="7"/>
      <c r="L765" s="7"/>
      <c r="M765" s="7"/>
      <c r="N765" s="7"/>
      <c r="O765" s="6"/>
      <c r="P765" s="6"/>
      <c r="Q765" s="6"/>
      <c r="R765" s="6"/>
      <c r="S765" s="6" t="s">
        <v>169</v>
      </c>
      <c r="T765" s="6" t="s">
        <v>129</v>
      </c>
      <c r="U765" s="6" t="s">
        <v>151</v>
      </c>
      <c r="V765" s="7">
        <v>3</v>
      </c>
      <c r="W765" s="7">
        <v>1</v>
      </c>
      <c r="X765" s="7">
        <v>3</v>
      </c>
      <c r="Y765" s="7">
        <v>3</v>
      </c>
      <c r="Z765" s="6"/>
      <c r="AA765" s="6" t="s">
        <v>2161</v>
      </c>
      <c r="AB765" s="6"/>
      <c r="AC765" s="6"/>
      <c r="AD765" s="6" t="s">
        <v>2162</v>
      </c>
      <c r="AE765" s="6"/>
      <c r="AF765" s="6"/>
      <c r="AG765" s="6"/>
      <c r="AH765" s="8" t="s">
        <v>457</v>
      </c>
    </row>
    <row r="766" spans="1:34" customFormat="1" ht="36">
      <c r="A766" s="5" t="s">
        <v>2163</v>
      </c>
      <c r="B766" s="6" t="s">
        <v>42</v>
      </c>
      <c r="C766" s="6" t="s">
        <v>65</v>
      </c>
      <c r="D766" s="6" t="s">
        <v>262</v>
      </c>
      <c r="E766" s="6" t="s">
        <v>36</v>
      </c>
      <c r="F766" s="7">
        <f>IF(E766="-",1,IF(G766&gt;0,1,0))</f>
        <v>1</v>
      </c>
      <c r="G766" s="7">
        <v>0</v>
      </c>
      <c r="H766" s="7"/>
      <c r="I766" s="7">
        <v>3</v>
      </c>
      <c r="J766" s="7"/>
      <c r="K766" s="7"/>
      <c r="L766" s="7"/>
      <c r="M766" s="7"/>
      <c r="N766" s="7"/>
      <c r="O766" s="6"/>
      <c r="P766" s="6"/>
      <c r="Q766" s="6"/>
      <c r="R766" s="6"/>
      <c r="S766" s="6"/>
      <c r="T766" s="6"/>
      <c r="U766" s="6"/>
      <c r="V766" s="7"/>
      <c r="W766" s="7"/>
      <c r="X766" s="7"/>
      <c r="Y766" s="7"/>
      <c r="Z766" s="6"/>
      <c r="AA766" s="6" t="s">
        <v>224</v>
      </c>
      <c r="AB766" s="6"/>
      <c r="AC766" s="6"/>
      <c r="AD766" s="6" t="s">
        <v>2164</v>
      </c>
      <c r="AE766" s="6"/>
      <c r="AF766" s="6"/>
      <c r="AG766" s="6"/>
      <c r="AH766" s="8" t="s">
        <v>260</v>
      </c>
    </row>
    <row r="767" spans="1:34" customFormat="1" ht="48">
      <c r="A767" s="9" t="s">
        <v>2165</v>
      </c>
      <c r="B767" s="10" t="s">
        <v>42</v>
      </c>
      <c r="C767" s="10" t="s">
        <v>91</v>
      </c>
      <c r="D767" s="6" t="s">
        <v>51</v>
      </c>
      <c r="E767" s="10" t="s">
        <v>66</v>
      </c>
      <c r="F767" s="7">
        <f>IF(E767="-",1,IF(G767&gt;0,1,0))</f>
        <v>1</v>
      </c>
      <c r="G767" s="7">
        <v>4</v>
      </c>
      <c r="H767" s="7"/>
      <c r="I767" s="7">
        <v>3</v>
      </c>
      <c r="J767" s="7"/>
      <c r="K767" s="7"/>
      <c r="L767" s="7"/>
      <c r="M767" s="7"/>
      <c r="N767" s="7"/>
      <c r="O767" s="10"/>
      <c r="P767" s="10"/>
      <c r="Q767" s="10"/>
      <c r="R767" s="10"/>
      <c r="S767" s="10"/>
      <c r="T767" s="10"/>
      <c r="U767" s="10"/>
      <c r="V767" s="7"/>
      <c r="W767" s="7"/>
      <c r="X767" s="7"/>
      <c r="Y767" s="7"/>
      <c r="Z767" s="10" t="s">
        <v>396</v>
      </c>
      <c r="AA767" s="10"/>
      <c r="AB767" s="10"/>
      <c r="AC767" s="12" t="s">
        <v>102</v>
      </c>
      <c r="AD767" s="10" t="s">
        <v>2166</v>
      </c>
      <c r="AE767" s="10"/>
      <c r="AF767" s="10"/>
      <c r="AG767" s="10"/>
      <c r="AH767" s="11" t="s">
        <v>2167</v>
      </c>
    </row>
    <row r="768" spans="1:34" customFormat="1" ht="48">
      <c r="A768" s="5" t="s">
        <v>2168</v>
      </c>
      <c r="B768" s="6" t="s">
        <v>42</v>
      </c>
      <c r="C768" s="6" t="s">
        <v>50</v>
      </c>
      <c r="D768" s="6" t="s">
        <v>127</v>
      </c>
      <c r="E768" s="6" t="s">
        <v>66</v>
      </c>
      <c r="F768" s="7">
        <f>IF(E768="-",1,IF(G768&gt;0,1,0))</f>
        <v>1</v>
      </c>
      <c r="G768" s="7">
        <v>3</v>
      </c>
      <c r="H768" s="7"/>
      <c r="I768" s="7"/>
      <c r="J768" s="7"/>
      <c r="K768" s="7"/>
      <c r="L768" s="7"/>
      <c r="M768" s="7"/>
      <c r="N768" s="7"/>
      <c r="O768" s="6"/>
      <c r="P768" s="6"/>
      <c r="Q768" s="6"/>
      <c r="R768" s="6"/>
      <c r="S768" s="6"/>
      <c r="T768" s="6"/>
      <c r="U768" s="6"/>
      <c r="V768" s="7">
        <v>2</v>
      </c>
      <c r="W768" s="7">
        <v>4</v>
      </c>
      <c r="X768" s="7">
        <v>1</v>
      </c>
      <c r="Y768" s="7">
        <v>2</v>
      </c>
      <c r="Z768" s="6" t="s">
        <v>110</v>
      </c>
      <c r="AA768" s="6" t="s">
        <v>97</v>
      </c>
      <c r="AB768" s="6"/>
      <c r="AC768" s="6"/>
      <c r="AD768" s="6" t="s">
        <v>2169</v>
      </c>
      <c r="AE768" s="6"/>
      <c r="AF768" s="6"/>
      <c r="AG768" s="6"/>
      <c r="AH768" s="8" t="s">
        <v>537</v>
      </c>
    </row>
    <row r="769" spans="1:34" customFormat="1" ht="48">
      <c r="A769" s="9" t="s">
        <v>2170</v>
      </c>
      <c r="B769" s="10" t="s">
        <v>42</v>
      </c>
      <c r="C769" s="10" t="s">
        <v>91</v>
      </c>
      <c r="D769" s="10" t="s">
        <v>127</v>
      </c>
      <c r="E769" s="10" t="s">
        <v>73</v>
      </c>
      <c r="F769" s="7">
        <f>IF(E769="-",1,IF(G769&gt;0,1,0))</f>
        <v>0</v>
      </c>
      <c r="G769" s="7">
        <v>0</v>
      </c>
      <c r="H769" s="7"/>
      <c r="I769" s="7">
        <v>6</v>
      </c>
      <c r="J769" s="7"/>
      <c r="K769" s="7"/>
      <c r="L769" s="7"/>
      <c r="M769" s="7"/>
      <c r="N769" s="7"/>
      <c r="O769" s="10"/>
      <c r="P769" s="10"/>
      <c r="Q769" s="10"/>
      <c r="R769" s="10"/>
      <c r="S769" s="10"/>
      <c r="T769" s="10"/>
      <c r="U769" s="10"/>
      <c r="V769" s="7"/>
      <c r="W769" s="7"/>
      <c r="X769" s="7"/>
      <c r="Y769" s="7"/>
      <c r="Z769" s="10" t="s">
        <v>2171</v>
      </c>
      <c r="AA769" s="10"/>
      <c r="AB769" s="10"/>
      <c r="AC769" s="12" t="s">
        <v>46</v>
      </c>
      <c r="AD769" s="10" t="s">
        <v>2172</v>
      </c>
      <c r="AE769" s="10"/>
      <c r="AF769" s="10"/>
      <c r="AG769" s="10"/>
      <c r="AH769" s="11" t="s">
        <v>1220</v>
      </c>
    </row>
    <row r="770" spans="1:34" customFormat="1" ht="48">
      <c r="A770" s="5" t="s">
        <v>2173</v>
      </c>
      <c r="B770" s="6" t="s">
        <v>126</v>
      </c>
      <c r="C770" s="6" t="s">
        <v>126</v>
      </c>
      <c r="D770" s="6" t="s">
        <v>44</v>
      </c>
      <c r="E770" s="6" t="s">
        <v>66</v>
      </c>
      <c r="F770" s="7">
        <f>IF(E770="-",1,IF(G770&gt;0,1,0))</f>
        <v>0</v>
      </c>
      <c r="G770" s="7">
        <v>0</v>
      </c>
      <c r="H770" s="7"/>
      <c r="I770" s="7"/>
      <c r="J770" s="7"/>
      <c r="K770" s="7"/>
      <c r="L770" s="7"/>
      <c r="M770" s="7"/>
      <c r="N770" s="7"/>
      <c r="O770" s="6"/>
      <c r="P770" s="6"/>
      <c r="Q770" s="6"/>
      <c r="R770" s="6"/>
      <c r="S770" s="6" t="s">
        <v>128</v>
      </c>
      <c r="T770" s="6" t="s">
        <v>175</v>
      </c>
      <c r="U770" s="6" t="s">
        <v>151</v>
      </c>
      <c r="V770" s="7">
        <v>3</v>
      </c>
      <c r="W770" s="7">
        <v>1</v>
      </c>
      <c r="X770" s="7">
        <v>2</v>
      </c>
      <c r="Y770" s="7">
        <v>2</v>
      </c>
      <c r="Z770" s="6"/>
      <c r="AA770" s="6" t="s">
        <v>237</v>
      </c>
      <c r="AB770" s="6"/>
      <c r="AC770" s="6"/>
      <c r="AD770" s="6" t="s">
        <v>2174</v>
      </c>
      <c r="AE770" s="6"/>
      <c r="AF770" s="6" t="s">
        <v>2175</v>
      </c>
      <c r="AG770" s="6"/>
      <c r="AH770" s="8" t="s">
        <v>120</v>
      </c>
    </row>
    <row r="771" spans="1:34" customFormat="1" ht="48">
      <c r="A771" s="5" t="s">
        <v>2176</v>
      </c>
      <c r="B771" s="6" t="s">
        <v>126</v>
      </c>
      <c r="C771" s="6" t="s">
        <v>126</v>
      </c>
      <c r="D771" s="6" t="s">
        <v>44</v>
      </c>
      <c r="E771" s="6"/>
      <c r="F771" s="7"/>
      <c r="G771" s="7"/>
      <c r="H771" s="7"/>
      <c r="I771" s="7"/>
      <c r="J771" s="7"/>
      <c r="K771" s="7"/>
      <c r="L771" s="7"/>
      <c r="M771" s="7"/>
      <c r="N771" s="7"/>
      <c r="O771" s="6"/>
      <c r="P771" s="6"/>
      <c r="Q771" s="6"/>
      <c r="R771" s="6"/>
      <c r="S771" s="6" t="s">
        <v>128</v>
      </c>
      <c r="T771" s="6" t="s">
        <v>135</v>
      </c>
      <c r="U771" s="6" t="s">
        <v>151</v>
      </c>
      <c r="V771" s="7">
        <v>3</v>
      </c>
      <c r="W771" s="7">
        <v>4</v>
      </c>
      <c r="X771" s="7">
        <v>2</v>
      </c>
      <c r="Y771" s="7">
        <v>3</v>
      </c>
      <c r="Z771" s="6"/>
      <c r="AA771" s="6" t="s">
        <v>237</v>
      </c>
      <c r="AB771" s="6"/>
      <c r="AC771" s="6"/>
      <c r="AD771" s="6" t="s">
        <v>2174</v>
      </c>
      <c r="AE771" s="6"/>
      <c r="AF771" s="6" t="s">
        <v>2175</v>
      </c>
      <c r="AG771" s="6"/>
      <c r="AH771" s="8" t="s">
        <v>120</v>
      </c>
    </row>
    <row r="772" spans="1:34" customFormat="1" ht="48">
      <c r="A772" s="5" t="s">
        <v>2177</v>
      </c>
      <c r="B772" s="6" t="s">
        <v>42</v>
      </c>
      <c r="C772" s="6" t="s">
        <v>393</v>
      </c>
      <c r="D772" s="6" t="s">
        <v>193</v>
      </c>
      <c r="E772" s="6" t="s">
        <v>36</v>
      </c>
      <c r="F772" s="7">
        <f>IF(E772="-",1,IF(G772&gt;0,1,0))</f>
        <v>1</v>
      </c>
      <c r="G772" s="7">
        <v>0</v>
      </c>
      <c r="H772" s="7"/>
      <c r="I772" s="7"/>
      <c r="J772" s="7"/>
      <c r="K772" s="7"/>
      <c r="L772" s="7"/>
      <c r="M772" s="7"/>
      <c r="N772" s="7"/>
      <c r="O772" s="6"/>
      <c r="P772" s="6"/>
      <c r="Q772" s="6"/>
      <c r="R772" s="6"/>
      <c r="S772" s="6"/>
      <c r="T772" s="6"/>
      <c r="U772" s="6"/>
      <c r="V772" s="7"/>
      <c r="W772" s="7"/>
      <c r="X772" s="7"/>
      <c r="Y772" s="7"/>
      <c r="Z772" s="6" t="s">
        <v>194</v>
      </c>
      <c r="AA772" s="6"/>
      <c r="AB772" s="6"/>
      <c r="AC772" s="14" t="s">
        <v>145</v>
      </c>
      <c r="AD772" s="6" t="s">
        <v>2178</v>
      </c>
      <c r="AE772" s="6"/>
      <c r="AF772" s="6"/>
      <c r="AG772" s="6"/>
      <c r="AH772" s="8" t="s">
        <v>276</v>
      </c>
    </row>
    <row r="773" spans="1:34" customFormat="1" ht="60">
      <c r="A773" s="5" t="s">
        <v>2179</v>
      </c>
      <c r="B773" s="6" t="s">
        <v>42</v>
      </c>
      <c r="C773" s="6" t="s">
        <v>137</v>
      </c>
      <c r="D773" s="6" t="s">
        <v>78</v>
      </c>
      <c r="E773" s="6" t="s">
        <v>138</v>
      </c>
      <c r="F773" s="7">
        <f>IF(E773="-",1,IF(G773&gt;0,1,0))</f>
        <v>1</v>
      </c>
      <c r="G773" s="7">
        <v>1</v>
      </c>
      <c r="H773" s="7"/>
      <c r="I773" s="7"/>
      <c r="J773" s="7"/>
      <c r="K773" s="7"/>
      <c r="L773" s="7"/>
      <c r="M773" s="7"/>
      <c r="N773" s="7"/>
      <c r="O773" s="6"/>
      <c r="P773" s="6"/>
      <c r="Q773" s="6"/>
      <c r="R773" s="6"/>
      <c r="S773" s="6"/>
      <c r="T773" s="6"/>
      <c r="U773" s="6"/>
      <c r="V773" s="7"/>
      <c r="W773" s="7"/>
      <c r="X773" s="7"/>
      <c r="Y773" s="7"/>
      <c r="Z773" s="6" t="s">
        <v>156</v>
      </c>
      <c r="AA773" s="6" t="s">
        <v>122</v>
      </c>
      <c r="AB773" s="6"/>
      <c r="AC773" s="6"/>
      <c r="AD773" s="6" t="s">
        <v>2180</v>
      </c>
      <c r="AE773" s="6" t="s">
        <v>2181</v>
      </c>
      <c r="AF773" s="6" t="s">
        <v>2182</v>
      </c>
      <c r="AG773" s="6"/>
      <c r="AH773" s="8" t="s">
        <v>2183</v>
      </c>
    </row>
    <row r="774" spans="1:34" customFormat="1" ht="36">
      <c r="A774" s="5" t="s">
        <v>2184</v>
      </c>
      <c r="B774" s="6" t="s">
        <v>42</v>
      </c>
      <c r="C774" s="6" t="s">
        <v>65</v>
      </c>
      <c r="D774" s="6" t="s">
        <v>78</v>
      </c>
      <c r="E774" s="6" t="s">
        <v>45</v>
      </c>
      <c r="F774" s="7">
        <f>IF(E774="-",1,IF(G774&gt;0,1,0))</f>
        <v>1</v>
      </c>
      <c r="G774" s="7">
        <v>1</v>
      </c>
      <c r="H774" s="7"/>
      <c r="I774" s="7">
        <v>4</v>
      </c>
      <c r="J774" s="7"/>
      <c r="K774" s="7"/>
      <c r="L774" s="7"/>
      <c r="M774" s="7"/>
      <c r="N774" s="7"/>
      <c r="O774" s="6"/>
      <c r="P774" s="6"/>
      <c r="Q774" s="6"/>
      <c r="R774" s="6"/>
      <c r="S774" s="6"/>
      <c r="T774" s="6"/>
      <c r="U774" s="6"/>
      <c r="V774" s="7"/>
      <c r="W774" s="7"/>
      <c r="X774" s="7"/>
      <c r="Y774" s="7"/>
      <c r="Z774" s="6"/>
      <c r="AA774" s="6" t="s">
        <v>2185</v>
      </c>
      <c r="AB774" s="6"/>
      <c r="AC774" s="6"/>
      <c r="AD774" s="6" t="s">
        <v>2186</v>
      </c>
      <c r="AE774" s="6"/>
      <c r="AF774" s="6"/>
      <c r="AG774" s="6"/>
      <c r="AH774" s="8" t="s">
        <v>577</v>
      </c>
    </row>
    <row r="775" spans="1:34" customFormat="1" ht="24">
      <c r="A775" s="5" t="s">
        <v>2187</v>
      </c>
      <c r="B775" s="6" t="s">
        <v>126</v>
      </c>
      <c r="C775" s="6" t="s">
        <v>126</v>
      </c>
      <c r="D775" s="6" t="s">
        <v>44</v>
      </c>
      <c r="E775" s="6" t="s">
        <v>138</v>
      </c>
      <c r="F775" s="7">
        <f>IF(E775="-",1,IF(G775&gt;0,1,0))</f>
        <v>0</v>
      </c>
      <c r="G775" s="7">
        <v>0</v>
      </c>
      <c r="H775" s="7"/>
      <c r="I775" s="7"/>
      <c r="J775" s="7"/>
      <c r="K775" s="7"/>
      <c r="L775" s="7"/>
      <c r="M775" s="7"/>
      <c r="N775" s="7"/>
      <c r="O775" s="6"/>
      <c r="P775" s="6"/>
      <c r="Q775" s="6"/>
      <c r="R775" s="6"/>
      <c r="S775" s="6" t="s">
        <v>128</v>
      </c>
      <c r="T775" s="6" t="s">
        <v>150</v>
      </c>
      <c r="U775" s="6" t="s">
        <v>151</v>
      </c>
      <c r="V775" s="7">
        <v>9</v>
      </c>
      <c r="W775" s="7">
        <v>7</v>
      </c>
      <c r="X775" s="7">
        <v>8</v>
      </c>
      <c r="Y775" s="7">
        <v>10</v>
      </c>
      <c r="Z775" s="6"/>
      <c r="AA775" s="6" t="s">
        <v>2188</v>
      </c>
      <c r="AB775" s="6"/>
      <c r="AC775" s="6"/>
      <c r="AD775" s="6" t="s">
        <v>2189</v>
      </c>
      <c r="AE775" s="6"/>
      <c r="AF775" s="6"/>
      <c r="AG775" s="6"/>
      <c r="AH775" s="8" t="s">
        <v>1494</v>
      </c>
    </row>
    <row r="776" spans="1:34" customFormat="1" ht="24">
      <c r="A776" s="5" t="s">
        <v>2190</v>
      </c>
      <c r="B776" s="6" t="s">
        <v>42</v>
      </c>
      <c r="C776" s="6" t="s">
        <v>65</v>
      </c>
      <c r="D776" s="6" t="s">
        <v>51</v>
      </c>
      <c r="E776" s="6" t="s">
        <v>45</v>
      </c>
      <c r="F776" s="7">
        <f>IF(E776="-",1,IF(G776&gt;0,1,0))</f>
        <v>1</v>
      </c>
      <c r="G776" s="7">
        <v>2</v>
      </c>
      <c r="H776" s="7"/>
      <c r="I776" s="7">
        <v>2</v>
      </c>
      <c r="J776" s="7"/>
      <c r="K776" s="7"/>
      <c r="L776" s="7"/>
      <c r="M776" s="7"/>
      <c r="N776" s="7"/>
      <c r="O776" s="6"/>
      <c r="P776" s="6"/>
      <c r="Q776" s="6"/>
      <c r="R776" s="6"/>
      <c r="S776" s="6"/>
      <c r="T776" s="6"/>
      <c r="U776" s="6"/>
      <c r="V776" s="7"/>
      <c r="W776" s="7"/>
      <c r="X776" s="7"/>
      <c r="Y776" s="7"/>
      <c r="Z776" s="6"/>
      <c r="AA776" s="6" t="s">
        <v>224</v>
      </c>
      <c r="AB776" s="6"/>
      <c r="AC776" s="6"/>
      <c r="AD776" s="6" t="s">
        <v>2191</v>
      </c>
      <c r="AE776" s="6"/>
      <c r="AF776" s="6"/>
      <c r="AG776" s="6"/>
      <c r="AH776" s="8" t="s">
        <v>577</v>
      </c>
    </row>
    <row r="777" spans="1:34" customFormat="1" ht="24">
      <c r="A777" s="5" t="s">
        <v>2192</v>
      </c>
      <c r="B777" s="6" t="s">
        <v>42</v>
      </c>
      <c r="C777" s="6" t="s">
        <v>43</v>
      </c>
      <c r="D777" s="6" t="s">
        <v>127</v>
      </c>
      <c r="E777" s="6" t="s">
        <v>66</v>
      </c>
      <c r="F777" s="7">
        <f>IF(E777="-",1,IF(G777&gt;0,1,0))</f>
        <v>1</v>
      </c>
      <c r="G777" s="7">
        <v>4</v>
      </c>
      <c r="H777" s="7"/>
      <c r="I777" s="7"/>
      <c r="J777" s="7"/>
      <c r="K777" s="7"/>
      <c r="L777" s="7"/>
      <c r="M777" s="7"/>
      <c r="N777" s="7"/>
      <c r="O777" s="6"/>
      <c r="P777" s="6"/>
      <c r="Q777" s="6"/>
      <c r="R777" s="6"/>
      <c r="S777" s="6"/>
      <c r="T777" s="6"/>
      <c r="U777" s="6"/>
      <c r="V777" s="7"/>
      <c r="W777" s="7"/>
      <c r="X777" s="7"/>
      <c r="Y777" s="7"/>
      <c r="Z777" s="6"/>
      <c r="AA777" s="6"/>
      <c r="AB777" s="6"/>
      <c r="AC777" s="6" t="s">
        <v>102</v>
      </c>
      <c r="AD777" s="6" t="s">
        <v>2193</v>
      </c>
      <c r="AE777" s="6"/>
      <c r="AF777" s="6"/>
      <c r="AG777" s="6"/>
      <c r="AH777" s="8" t="s">
        <v>487</v>
      </c>
    </row>
    <row r="778" spans="1:34" customFormat="1" ht="60">
      <c r="A778" s="9" t="s">
        <v>2194</v>
      </c>
      <c r="B778" s="6" t="s">
        <v>42</v>
      </c>
      <c r="C778" s="10" t="s">
        <v>58</v>
      </c>
      <c r="D778" s="10" t="s">
        <v>44</v>
      </c>
      <c r="E778" s="10" t="s">
        <v>45</v>
      </c>
      <c r="F778" s="7">
        <f>IF(E778="-",1,IF(G778&gt;0,1,0))</f>
        <v>0</v>
      </c>
      <c r="G778" s="7">
        <v>0</v>
      </c>
      <c r="H778" s="7"/>
      <c r="I778" s="7"/>
      <c r="J778" s="7"/>
      <c r="K778" s="7"/>
      <c r="L778" s="7"/>
      <c r="M778" s="7"/>
      <c r="N778" s="7"/>
      <c r="O778" s="6"/>
      <c r="P778" s="6"/>
      <c r="Q778" s="6"/>
      <c r="R778" s="6"/>
      <c r="S778" s="6"/>
      <c r="T778" s="10"/>
      <c r="U778" s="6"/>
      <c r="V778" s="7"/>
      <c r="W778" s="7"/>
      <c r="X778" s="7"/>
      <c r="Y778" s="7"/>
      <c r="Z778" s="10" t="s">
        <v>600</v>
      </c>
      <c r="AA778" s="10" t="s">
        <v>122</v>
      </c>
      <c r="AB778" s="10"/>
      <c r="AC778" s="10"/>
      <c r="AD778" s="10" t="s">
        <v>2195</v>
      </c>
      <c r="AE778" s="10"/>
      <c r="AF778" s="10" t="s">
        <v>2196</v>
      </c>
      <c r="AG778" s="10"/>
      <c r="AH778" s="11" t="s">
        <v>48</v>
      </c>
    </row>
    <row r="779" spans="1:34" customFormat="1" ht="72">
      <c r="A779" s="9" t="s">
        <v>2197</v>
      </c>
      <c r="B779" s="10" t="s">
        <v>42</v>
      </c>
      <c r="C779" s="10" t="s">
        <v>91</v>
      </c>
      <c r="D779" s="10" t="s">
        <v>160</v>
      </c>
      <c r="E779" s="10" t="s">
        <v>73</v>
      </c>
      <c r="F779" s="7">
        <f>IF(E779="-",1,IF(G779&gt;0,1,0))</f>
        <v>1</v>
      </c>
      <c r="G779" s="7">
        <v>4</v>
      </c>
      <c r="H779" s="7"/>
      <c r="I779" s="7">
        <v>5</v>
      </c>
      <c r="J779" s="7"/>
      <c r="K779" s="7"/>
      <c r="L779" s="7"/>
      <c r="M779" s="7"/>
      <c r="N779" s="7"/>
      <c r="O779" s="10"/>
      <c r="P779" s="10"/>
      <c r="Q779" s="10"/>
      <c r="R779" s="10"/>
      <c r="S779" s="10"/>
      <c r="T779" s="10"/>
      <c r="U779" s="10"/>
      <c r="V779" s="7"/>
      <c r="W779" s="7"/>
      <c r="X779" s="7"/>
      <c r="Y779" s="7"/>
      <c r="Z779" s="10" t="s">
        <v>2198</v>
      </c>
      <c r="AA779" s="10"/>
      <c r="AB779" s="10"/>
      <c r="AC779" s="12" t="s">
        <v>46</v>
      </c>
      <c r="AD779" s="10" t="s">
        <v>2199</v>
      </c>
      <c r="AE779" s="10"/>
      <c r="AF779" s="10" t="s">
        <v>2200</v>
      </c>
      <c r="AG779" s="10"/>
      <c r="AH779" s="11" t="s">
        <v>409</v>
      </c>
    </row>
    <row r="780" spans="1:34" customFormat="1" ht="24">
      <c r="A780" s="5" t="s">
        <v>2201</v>
      </c>
      <c r="B780" s="6" t="s">
        <v>42</v>
      </c>
      <c r="C780" s="6" t="s">
        <v>199</v>
      </c>
      <c r="D780" s="6" t="s">
        <v>160</v>
      </c>
      <c r="E780" s="6" t="s">
        <v>73</v>
      </c>
      <c r="F780" s="7">
        <f>IF(E780="-",1,IF(G780&gt;0,1,0))</f>
        <v>1</v>
      </c>
      <c r="G780" s="7">
        <v>4</v>
      </c>
      <c r="H780" s="7"/>
      <c r="I780" s="7"/>
      <c r="J780" s="7"/>
      <c r="K780" s="7"/>
      <c r="L780" s="7"/>
      <c r="M780" s="7"/>
      <c r="N780" s="7"/>
      <c r="O780" s="6"/>
      <c r="P780" s="6"/>
      <c r="Q780" s="6"/>
      <c r="R780" s="6"/>
      <c r="S780" s="6"/>
      <c r="T780" s="6"/>
      <c r="U780" s="6"/>
      <c r="V780" s="7"/>
      <c r="W780" s="7"/>
      <c r="X780" s="7"/>
      <c r="Y780" s="7"/>
      <c r="Z780" s="6"/>
      <c r="AA780" s="6"/>
      <c r="AB780" s="6"/>
      <c r="AC780" s="6"/>
      <c r="AD780" s="6" t="s">
        <v>2202</v>
      </c>
      <c r="AE780" s="6"/>
      <c r="AF780" s="6"/>
      <c r="AG780" s="6"/>
      <c r="AH780" s="8" t="s">
        <v>120</v>
      </c>
    </row>
    <row r="781" spans="1:34" customFormat="1" ht="36">
      <c r="A781" s="9" t="s">
        <v>2203</v>
      </c>
      <c r="B781" s="10" t="s">
        <v>42</v>
      </c>
      <c r="C781" s="10" t="s">
        <v>91</v>
      </c>
      <c r="D781" s="6" t="s">
        <v>51</v>
      </c>
      <c r="E781" s="10" t="s">
        <v>73</v>
      </c>
      <c r="F781" s="7">
        <f>IF(E781="-",1,IF(G781&gt;0,1,0))</f>
        <v>1</v>
      </c>
      <c r="G781" s="7">
        <v>4</v>
      </c>
      <c r="H781" s="7"/>
      <c r="I781" s="7">
        <v>5</v>
      </c>
      <c r="J781" s="7"/>
      <c r="K781" s="7"/>
      <c r="L781" s="7"/>
      <c r="M781" s="7"/>
      <c r="N781" s="7"/>
      <c r="O781" s="10"/>
      <c r="P781" s="10"/>
      <c r="Q781" s="10"/>
      <c r="R781" s="10"/>
      <c r="S781" s="10"/>
      <c r="T781" s="10"/>
      <c r="U781" s="10"/>
      <c r="V781" s="7"/>
      <c r="W781" s="7"/>
      <c r="X781" s="7"/>
      <c r="Y781" s="7"/>
      <c r="Z781" s="10" t="s">
        <v>2204</v>
      </c>
      <c r="AA781" s="10"/>
      <c r="AB781" s="10"/>
      <c r="AC781" s="12" t="s">
        <v>46</v>
      </c>
      <c r="AD781" s="10" t="s">
        <v>2205</v>
      </c>
      <c r="AE781" s="10"/>
      <c r="AF781" s="10" t="s">
        <v>2206</v>
      </c>
      <c r="AG781" s="10"/>
      <c r="AH781" s="11" t="s">
        <v>48</v>
      </c>
    </row>
    <row r="782" spans="1:34" customFormat="1" ht="36">
      <c r="A782" s="5" t="s">
        <v>2207</v>
      </c>
      <c r="B782" s="6" t="s">
        <v>42</v>
      </c>
      <c r="C782" s="6" t="s">
        <v>65</v>
      </c>
      <c r="D782" s="6" t="s">
        <v>51</v>
      </c>
      <c r="E782" s="6" t="s">
        <v>45</v>
      </c>
      <c r="F782" s="7">
        <f>IF(E782="-",1,IF(G782&gt;0,1,0))</f>
        <v>1</v>
      </c>
      <c r="G782" s="7">
        <v>2</v>
      </c>
      <c r="H782" s="7"/>
      <c r="I782" s="7">
        <v>2</v>
      </c>
      <c r="J782" s="7"/>
      <c r="K782" s="7"/>
      <c r="L782" s="7"/>
      <c r="M782" s="7"/>
      <c r="N782" s="7"/>
      <c r="O782" s="6"/>
      <c r="P782" s="6"/>
      <c r="Q782" s="6"/>
      <c r="R782" s="6"/>
      <c r="S782" s="6"/>
      <c r="T782" s="6"/>
      <c r="U782" s="6"/>
      <c r="V782" s="7"/>
      <c r="W782" s="7"/>
      <c r="X782" s="7"/>
      <c r="Y782" s="7"/>
      <c r="Z782" s="6"/>
      <c r="AA782" s="6" t="s">
        <v>224</v>
      </c>
      <c r="AB782" s="6"/>
      <c r="AC782" s="6"/>
      <c r="AD782" s="6" t="s">
        <v>2208</v>
      </c>
      <c r="AE782" s="6"/>
      <c r="AF782" s="6"/>
      <c r="AG782" s="6"/>
      <c r="AH782" s="8" t="s">
        <v>71</v>
      </c>
    </row>
    <row r="783" spans="1:34" customFormat="1" ht="36">
      <c r="A783" s="5" t="s">
        <v>2209</v>
      </c>
      <c r="B783" s="6" t="s">
        <v>42</v>
      </c>
      <c r="C783" s="6" t="s">
        <v>50</v>
      </c>
      <c r="D783" s="6" t="s">
        <v>44</v>
      </c>
      <c r="E783" s="6" t="s">
        <v>73</v>
      </c>
      <c r="F783" s="7">
        <f>IF(E783="-",1,IF(G783&gt;0,1,0))</f>
        <v>0</v>
      </c>
      <c r="G783" s="7">
        <v>0</v>
      </c>
      <c r="H783" s="7"/>
      <c r="I783" s="7"/>
      <c r="J783" s="7"/>
      <c r="K783" s="7"/>
      <c r="L783" s="7"/>
      <c r="M783" s="7"/>
      <c r="N783" s="7"/>
      <c r="O783" s="6"/>
      <c r="P783" s="6"/>
      <c r="Q783" s="6"/>
      <c r="R783" s="6"/>
      <c r="S783" s="6"/>
      <c r="T783" s="6"/>
      <c r="U783" s="6"/>
      <c r="V783" s="7">
        <v>3</v>
      </c>
      <c r="W783" s="7">
        <v>1</v>
      </c>
      <c r="X783" s="7">
        <v>4</v>
      </c>
      <c r="Y783" s="7">
        <v>2</v>
      </c>
      <c r="Z783" s="6" t="s">
        <v>603</v>
      </c>
      <c r="AA783" s="6" t="s">
        <v>79</v>
      </c>
      <c r="AB783" s="6"/>
      <c r="AC783" s="6"/>
      <c r="AD783" s="6" t="s">
        <v>2210</v>
      </c>
      <c r="AE783" s="6"/>
      <c r="AF783" s="6"/>
      <c r="AG783" s="6"/>
      <c r="AH783" s="8" t="s">
        <v>796</v>
      </c>
    </row>
    <row r="784" spans="1:34" customFormat="1" ht="36">
      <c r="A784" s="5" t="s">
        <v>2211</v>
      </c>
      <c r="B784" s="6" t="s">
        <v>126</v>
      </c>
      <c r="C784" s="6" t="s">
        <v>126</v>
      </c>
      <c r="D784" s="6" t="s">
        <v>78</v>
      </c>
      <c r="E784" s="6" t="s">
        <v>45</v>
      </c>
      <c r="F784" s="7">
        <f>IF(E784="-",1,IF(G784&gt;0,1,0))</f>
        <v>1</v>
      </c>
      <c r="G784" s="7">
        <v>1</v>
      </c>
      <c r="H784" s="7"/>
      <c r="I784" s="7"/>
      <c r="J784" s="7"/>
      <c r="K784" s="7"/>
      <c r="L784" s="7"/>
      <c r="M784" s="7"/>
      <c r="N784" s="7"/>
      <c r="O784" s="6"/>
      <c r="P784" s="6"/>
      <c r="Q784" s="6"/>
      <c r="R784" s="6"/>
      <c r="S784" s="6" t="s">
        <v>169</v>
      </c>
      <c r="T784" s="6" t="s">
        <v>129</v>
      </c>
      <c r="U784" s="6" t="s">
        <v>151</v>
      </c>
      <c r="V784" s="7">
        <v>7</v>
      </c>
      <c r="W784" s="7">
        <v>5</v>
      </c>
      <c r="X784" s="7">
        <v>3</v>
      </c>
      <c r="Y784" s="7">
        <v>5</v>
      </c>
      <c r="Z784" s="6"/>
      <c r="AA784" s="6" t="s">
        <v>2212</v>
      </c>
      <c r="AB784" s="6" t="s">
        <v>54</v>
      </c>
      <c r="AC784" s="6"/>
      <c r="AD784" s="6" t="s">
        <v>2213</v>
      </c>
      <c r="AE784" s="6"/>
      <c r="AF784" s="6" t="s">
        <v>2214</v>
      </c>
      <c r="AG784" s="6"/>
      <c r="AH784" s="8" t="s">
        <v>729</v>
      </c>
    </row>
    <row r="785" spans="1:34" customFormat="1" ht="36">
      <c r="A785" s="5" t="s">
        <v>2215</v>
      </c>
      <c r="B785" s="6" t="s">
        <v>126</v>
      </c>
      <c r="C785" s="6" t="s">
        <v>126</v>
      </c>
      <c r="D785" s="6" t="s">
        <v>78</v>
      </c>
      <c r="E785" s="6"/>
      <c r="F785" s="7"/>
      <c r="G785" s="7"/>
      <c r="H785" s="7"/>
      <c r="I785" s="7"/>
      <c r="J785" s="7"/>
      <c r="K785" s="7"/>
      <c r="L785" s="7"/>
      <c r="M785" s="7"/>
      <c r="N785" s="7"/>
      <c r="O785" s="6"/>
      <c r="P785" s="6"/>
      <c r="Q785" s="6"/>
      <c r="R785" s="6"/>
      <c r="S785" s="6" t="s">
        <v>169</v>
      </c>
      <c r="T785" s="6" t="s">
        <v>135</v>
      </c>
      <c r="U785" s="6" t="s">
        <v>151</v>
      </c>
      <c r="V785" s="7">
        <v>7</v>
      </c>
      <c r="W785" s="7">
        <v>8</v>
      </c>
      <c r="X785" s="7">
        <v>3</v>
      </c>
      <c r="Y785" s="7">
        <v>9</v>
      </c>
      <c r="Z785" s="6"/>
      <c r="AA785" s="6" t="s">
        <v>2212</v>
      </c>
      <c r="AB785" s="6" t="s">
        <v>54</v>
      </c>
      <c r="AC785" s="6"/>
      <c r="AD785" s="6" t="s">
        <v>2213</v>
      </c>
      <c r="AE785" s="6"/>
      <c r="AF785" s="6" t="s">
        <v>2214</v>
      </c>
      <c r="AG785" s="6"/>
      <c r="AH785" s="8" t="s">
        <v>729</v>
      </c>
    </row>
    <row r="786" spans="1:34" customFormat="1" ht="36">
      <c r="A786" s="5" t="s">
        <v>2216</v>
      </c>
      <c r="B786" s="6" t="s">
        <v>126</v>
      </c>
      <c r="C786" s="6" t="s">
        <v>126</v>
      </c>
      <c r="D786" s="6" t="s">
        <v>51</v>
      </c>
      <c r="E786" s="6" t="s">
        <v>66</v>
      </c>
      <c r="F786" s="7">
        <f>IF(E786="-",1,IF(G786&gt;0,1,0))</f>
        <v>1</v>
      </c>
      <c r="G786" s="7">
        <v>1</v>
      </c>
      <c r="H786" s="7"/>
      <c r="I786" s="7"/>
      <c r="J786" s="7"/>
      <c r="K786" s="7"/>
      <c r="L786" s="7"/>
      <c r="M786" s="7"/>
      <c r="N786" s="7"/>
      <c r="O786" s="6"/>
      <c r="P786" s="6"/>
      <c r="Q786" s="6"/>
      <c r="R786" s="6"/>
      <c r="S786" s="6" t="s">
        <v>128</v>
      </c>
      <c r="T786" s="6" t="s">
        <v>150</v>
      </c>
      <c r="U786" s="6" t="s">
        <v>151</v>
      </c>
      <c r="V786" s="7">
        <v>3</v>
      </c>
      <c r="W786" s="7">
        <v>4</v>
      </c>
      <c r="X786" s="7">
        <v>6</v>
      </c>
      <c r="Y786" s="7">
        <v>3</v>
      </c>
      <c r="Z786" s="6"/>
      <c r="AA786" s="6" t="s">
        <v>727</v>
      </c>
      <c r="AB786" s="6"/>
      <c r="AC786" s="6"/>
      <c r="AD786" s="6" t="s">
        <v>2217</v>
      </c>
      <c r="AE786" s="6"/>
      <c r="AF786" s="6"/>
      <c r="AG786" s="6"/>
      <c r="AH786" s="8" t="s">
        <v>528</v>
      </c>
    </row>
    <row r="787" spans="1:34" customFormat="1" ht="24">
      <c r="A787" s="5" t="s">
        <v>2218</v>
      </c>
      <c r="B787" s="6" t="s">
        <v>126</v>
      </c>
      <c r="C787" s="6" t="s">
        <v>126</v>
      </c>
      <c r="D787" s="6" t="s">
        <v>51</v>
      </c>
      <c r="E787" s="6" t="s">
        <v>45</v>
      </c>
      <c r="F787" s="7">
        <f>IF(E787="-",1,IF(G787&gt;0,1,0))</f>
        <v>1</v>
      </c>
      <c r="G787" s="7">
        <v>1</v>
      </c>
      <c r="H787" s="7"/>
      <c r="I787" s="7"/>
      <c r="J787" s="7"/>
      <c r="K787" s="7"/>
      <c r="L787" s="7"/>
      <c r="M787" s="7"/>
      <c r="N787" s="7"/>
      <c r="O787" s="6"/>
      <c r="P787" s="6"/>
      <c r="Q787" s="6"/>
      <c r="R787" s="6"/>
      <c r="S787" s="6" t="s">
        <v>128</v>
      </c>
      <c r="T787" s="6" t="s">
        <v>129</v>
      </c>
      <c r="U787" s="6" t="s">
        <v>151</v>
      </c>
      <c r="V787" s="7">
        <v>8</v>
      </c>
      <c r="W787" s="7">
        <v>3</v>
      </c>
      <c r="X787" s="7">
        <v>9</v>
      </c>
      <c r="Y787" s="7">
        <v>3</v>
      </c>
      <c r="Z787" s="6"/>
      <c r="AA787" s="6" t="s">
        <v>2219</v>
      </c>
      <c r="AB787" s="6"/>
      <c r="AC787" s="6"/>
      <c r="AD787" s="6" t="s">
        <v>2220</v>
      </c>
      <c r="AE787" s="6"/>
      <c r="AF787" s="6"/>
      <c r="AG787" s="6"/>
      <c r="AH787" s="8" t="s">
        <v>316</v>
      </c>
    </row>
    <row r="788" spans="1:34" customFormat="1" ht="24">
      <c r="A788" s="5" t="s">
        <v>2221</v>
      </c>
      <c r="B788" s="6" t="s">
        <v>126</v>
      </c>
      <c r="C788" s="6" t="s">
        <v>126</v>
      </c>
      <c r="D788" s="6" t="s">
        <v>51</v>
      </c>
      <c r="E788" s="6"/>
      <c r="F788" s="7"/>
      <c r="G788" s="7"/>
      <c r="H788" s="7"/>
      <c r="I788" s="7"/>
      <c r="J788" s="7"/>
      <c r="K788" s="7"/>
      <c r="L788" s="7"/>
      <c r="M788" s="7"/>
      <c r="N788" s="7"/>
      <c r="O788" s="6"/>
      <c r="P788" s="6"/>
      <c r="Q788" s="6"/>
      <c r="R788" s="6"/>
      <c r="S788" s="6" t="s">
        <v>128</v>
      </c>
      <c r="T788" s="6" t="s">
        <v>135</v>
      </c>
      <c r="U788" s="6" t="s">
        <v>151</v>
      </c>
      <c r="V788" s="7">
        <v>8</v>
      </c>
      <c r="W788" s="7">
        <v>7</v>
      </c>
      <c r="X788" s="7">
        <v>9</v>
      </c>
      <c r="Y788" s="7">
        <v>8</v>
      </c>
      <c r="Z788" s="6"/>
      <c r="AA788" s="6" t="s">
        <v>2219</v>
      </c>
      <c r="AB788" s="6"/>
      <c r="AC788" s="6"/>
      <c r="AD788" s="6" t="s">
        <v>2220</v>
      </c>
      <c r="AE788" s="6"/>
      <c r="AF788" s="6"/>
      <c r="AG788" s="6"/>
      <c r="AH788" s="8" t="s">
        <v>316</v>
      </c>
    </row>
    <row r="789" spans="1:34" customFormat="1" ht="36">
      <c r="A789" s="5" t="s">
        <v>2222</v>
      </c>
      <c r="B789" s="6" t="s">
        <v>42</v>
      </c>
      <c r="C789" s="6" t="s">
        <v>96</v>
      </c>
      <c r="D789" s="6" t="s">
        <v>160</v>
      </c>
      <c r="E789" s="6" t="s">
        <v>66</v>
      </c>
      <c r="F789" s="7">
        <f>IF(E789="-",1,IF(G789&gt;0,1,0))</f>
        <v>1</v>
      </c>
      <c r="G789" s="7">
        <v>4</v>
      </c>
      <c r="H789" s="7"/>
      <c r="I789" s="7"/>
      <c r="J789" s="7"/>
      <c r="K789" s="7"/>
      <c r="L789" s="7"/>
      <c r="M789" s="7"/>
      <c r="N789" s="7"/>
      <c r="O789" s="6"/>
      <c r="P789" s="6"/>
      <c r="Q789" s="6"/>
      <c r="R789" s="6"/>
      <c r="S789" s="6"/>
      <c r="T789" s="6"/>
      <c r="U789" s="6"/>
      <c r="V789" s="7">
        <v>9</v>
      </c>
      <c r="W789" s="7">
        <v>7</v>
      </c>
      <c r="X789" s="7">
        <v>5</v>
      </c>
      <c r="Y789" s="7">
        <v>7</v>
      </c>
      <c r="Z789" s="6"/>
      <c r="AA789" s="6" t="s">
        <v>206</v>
      </c>
      <c r="AB789" s="6"/>
      <c r="AC789" s="6"/>
      <c r="AD789" s="6" t="s">
        <v>2223</v>
      </c>
      <c r="AE789" s="6"/>
      <c r="AF789" s="6"/>
      <c r="AG789" s="6"/>
      <c r="AH789" s="8" t="s">
        <v>100</v>
      </c>
    </row>
    <row r="790" spans="1:34" customFormat="1" ht="36">
      <c r="A790" s="5" t="s">
        <v>2224</v>
      </c>
      <c r="B790" s="6" t="s">
        <v>126</v>
      </c>
      <c r="C790" s="6" t="s">
        <v>126</v>
      </c>
      <c r="D790" s="6" t="s">
        <v>51</v>
      </c>
      <c r="E790" s="6" t="s">
        <v>45</v>
      </c>
      <c r="F790" s="7">
        <f>IF(E790="-",1,IF(G790&gt;0,1,0))</f>
        <v>1</v>
      </c>
      <c r="G790" s="7">
        <v>1</v>
      </c>
      <c r="H790" s="7"/>
      <c r="I790" s="7"/>
      <c r="J790" s="7"/>
      <c r="K790" s="7"/>
      <c r="L790" s="7"/>
      <c r="M790" s="7"/>
      <c r="N790" s="7"/>
      <c r="O790" s="6"/>
      <c r="P790" s="6"/>
      <c r="Q790" s="6"/>
      <c r="R790" s="6"/>
      <c r="S790" s="6" t="s">
        <v>128</v>
      </c>
      <c r="T790" s="6" t="s">
        <v>129</v>
      </c>
      <c r="U790" s="6" t="s">
        <v>130</v>
      </c>
      <c r="V790" s="7">
        <v>8</v>
      </c>
      <c r="W790" s="7">
        <v>2</v>
      </c>
      <c r="X790" s="7">
        <v>9</v>
      </c>
      <c r="Y790" s="7">
        <v>3</v>
      </c>
      <c r="Z790" s="6"/>
      <c r="AA790" s="6" t="s">
        <v>2225</v>
      </c>
      <c r="AB790" s="6"/>
      <c r="AC790" s="6"/>
      <c r="AD790" s="6" t="s">
        <v>2226</v>
      </c>
      <c r="AE790" s="6"/>
      <c r="AF790" s="6"/>
      <c r="AG790" s="6"/>
      <c r="AH790" s="8" t="s">
        <v>48</v>
      </c>
    </row>
    <row r="791" spans="1:34" customFormat="1" ht="36">
      <c r="A791" s="5" t="s">
        <v>2227</v>
      </c>
      <c r="B791" s="6" t="s">
        <v>126</v>
      </c>
      <c r="C791" s="6" t="s">
        <v>126</v>
      </c>
      <c r="D791" s="6" t="s">
        <v>51</v>
      </c>
      <c r="E791" s="6"/>
      <c r="F791" s="7"/>
      <c r="G791" s="7"/>
      <c r="H791" s="7"/>
      <c r="I791" s="7"/>
      <c r="J791" s="7"/>
      <c r="K791" s="7"/>
      <c r="L791" s="7"/>
      <c r="M791" s="7"/>
      <c r="N791" s="7"/>
      <c r="O791" s="6"/>
      <c r="P791" s="6"/>
      <c r="Q791" s="6"/>
      <c r="R791" s="6"/>
      <c r="S791" s="6" t="s">
        <v>128</v>
      </c>
      <c r="T791" s="6" t="s">
        <v>135</v>
      </c>
      <c r="U791" s="6" t="s">
        <v>130</v>
      </c>
      <c r="V791" s="7">
        <v>8</v>
      </c>
      <c r="W791" s="7">
        <v>5</v>
      </c>
      <c r="X791" s="7">
        <v>9</v>
      </c>
      <c r="Y791" s="7">
        <v>6</v>
      </c>
      <c r="Z791" s="6"/>
      <c r="AA791" s="6" t="s">
        <v>2225</v>
      </c>
      <c r="AB791" s="6"/>
      <c r="AC791" s="6"/>
      <c r="AD791" s="6" t="s">
        <v>2226</v>
      </c>
      <c r="AE791" s="6"/>
      <c r="AF791" s="6"/>
      <c r="AG791" s="6"/>
      <c r="AH791" s="8" t="s">
        <v>48</v>
      </c>
    </row>
    <row r="792" spans="1:34" customFormat="1" ht="36">
      <c r="A792" s="9" t="s">
        <v>2228</v>
      </c>
      <c r="B792" s="10" t="s">
        <v>42</v>
      </c>
      <c r="C792" s="10" t="s">
        <v>91</v>
      </c>
      <c r="D792" s="6" t="s">
        <v>51</v>
      </c>
      <c r="E792" s="10" t="s">
        <v>66</v>
      </c>
      <c r="F792" s="7">
        <f>IF(E792="-",1,IF(G792&gt;0,1,0))</f>
        <v>1</v>
      </c>
      <c r="G792" s="7">
        <v>4</v>
      </c>
      <c r="H792" s="7"/>
      <c r="I792" s="7">
        <v>4</v>
      </c>
      <c r="J792" s="7"/>
      <c r="K792" s="7"/>
      <c r="L792" s="7"/>
      <c r="M792" s="7"/>
      <c r="N792" s="7"/>
      <c r="O792" s="10"/>
      <c r="P792" s="10"/>
      <c r="Q792" s="10"/>
      <c r="R792" s="10"/>
      <c r="S792" s="10"/>
      <c r="T792" s="10"/>
      <c r="U792" s="10"/>
      <c r="V792" s="7"/>
      <c r="W792" s="7"/>
      <c r="X792" s="7"/>
      <c r="Y792" s="7"/>
      <c r="Z792" s="10" t="s">
        <v>2229</v>
      </c>
      <c r="AA792" s="10"/>
      <c r="AB792" s="10"/>
      <c r="AC792" s="12" t="s">
        <v>46</v>
      </c>
      <c r="AD792" s="10" t="s">
        <v>2230</v>
      </c>
      <c r="AE792" s="10"/>
      <c r="AF792" s="12" t="s">
        <v>1921</v>
      </c>
      <c r="AG792" s="10"/>
      <c r="AH792" s="11" t="s">
        <v>100</v>
      </c>
    </row>
    <row r="793" spans="1:34" customFormat="1" ht="24">
      <c r="A793" s="5" t="s">
        <v>2231</v>
      </c>
      <c r="B793" s="6" t="s">
        <v>42</v>
      </c>
      <c r="C793" s="6" t="s">
        <v>77</v>
      </c>
      <c r="D793" s="6" t="s">
        <v>78</v>
      </c>
      <c r="E793" s="6" t="s">
        <v>45</v>
      </c>
      <c r="F793" s="7">
        <f>IF(E793="-",1,IF(G793&gt;0,1,0))</f>
        <v>1</v>
      </c>
      <c r="G793" s="7">
        <v>1</v>
      </c>
      <c r="H793" s="7"/>
      <c r="I793" s="7"/>
      <c r="J793" s="7"/>
      <c r="K793" s="7"/>
      <c r="L793" s="7"/>
      <c r="M793" s="7"/>
      <c r="N793" s="7"/>
      <c r="O793" s="6"/>
      <c r="P793" s="6"/>
      <c r="Q793" s="6"/>
      <c r="R793" s="6"/>
      <c r="S793" s="6"/>
      <c r="T793" s="6"/>
      <c r="U793" s="6"/>
      <c r="V793" s="7">
        <v>6</v>
      </c>
      <c r="W793" s="7">
        <v>3</v>
      </c>
      <c r="X793" s="7">
        <v>1</v>
      </c>
      <c r="Y793" s="7">
        <v>3</v>
      </c>
      <c r="Z793" s="6"/>
      <c r="AA793" s="6" t="s">
        <v>79</v>
      </c>
      <c r="AB793" s="6"/>
      <c r="AC793" s="6"/>
      <c r="AD793" s="6" t="s">
        <v>2232</v>
      </c>
      <c r="AE793" s="6"/>
      <c r="AF793" s="6"/>
      <c r="AG793" s="6"/>
      <c r="AH793" s="8" t="s">
        <v>1185</v>
      </c>
    </row>
    <row r="794" spans="1:34" customFormat="1" ht="24">
      <c r="A794" s="5" t="s">
        <v>2233</v>
      </c>
      <c r="B794" s="6" t="s">
        <v>126</v>
      </c>
      <c r="C794" s="6" t="s">
        <v>126</v>
      </c>
      <c r="D794" s="6" t="s">
        <v>78</v>
      </c>
      <c r="E794" s="6" t="s">
        <v>73</v>
      </c>
      <c r="F794" s="7">
        <f>IF(E794="-",1,IF(G794&gt;0,1,0))</f>
        <v>1</v>
      </c>
      <c r="G794" s="7">
        <v>1</v>
      </c>
      <c r="H794" s="7"/>
      <c r="I794" s="7"/>
      <c r="J794" s="7"/>
      <c r="K794" s="7"/>
      <c r="L794" s="7"/>
      <c r="M794" s="7"/>
      <c r="N794" s="7"/>
      <c r="O794" s="6"/>
      <c r="P794" s="6"/>
      <c r="Q794" s="6"/>
      <c r="R794" s="6"/>
      <c r="S794" s="6" t="s">
        <v>169</v>
      </c>
      <c r="T794" s="6" t="s">
        <v>129</v>
      </c>
      <c r="U794" s="6" t="s">
        <v>151</v>
      </c>
      <c r="V794" s="7">
        <v>6</v>
      </c>
      <c r="W794" s="7">
        <v>3</v>
      </c>
      <c r="X794" s="7">
        <v>4</v>
      </c>
      <c r="Y794" s="7">
        <v>3</v>
      </c>
      <c r="Z794" s="6"/>
      <c r="AA794" s="6" t="s">
        <v>2234</v>
      </c>
      <c r="AB794" s="6" t="s">
        <v>54</v>
      </c>
      <c r="AC794" s="6"/>
      <c r="AD794" s="6" t="s">
        <v>2235</v>
      </c>
      <c r="AE794" s="6"/>
      <c r="AF794" s="6"/>
      <c r="AG794" s="6"/>
      <c r="AH794" s="8" t="s">
        <v>293</v>
      </c>
    </row>
    <row r="795" spans="1:34" customFormat="1" ht="24">
      <c r="A795" s="5" t="s">
        <v>2236</v>
      </c>
      <c r="B795" s="6" t="s">
        <v>126</v>
      </c>
      <c r="C795" s="6" t="s">
        <v>126</v>
      </c>
      <c r="D795" s="6" t="s">
        <v>78</v>
      </c>
      <c r="E795" s="6"/>
      <c r="F795" s="7"/>
      <c r="G795" s="7"/>
      <c r="H795" s="7"/>
      <c r="I795" s="7"/>
      <c r="J795" s="7"/>
      <c r="K795" s="7"/>
      <c r="L795" s="7"/>
      <c r="M795" s="7"/>
      <c r="N795" s="7"/>
      <c r="O795" s="6"/>
      <c r="P795" s="6"/>
      <c r="Q795" s="6"/>
      <c r="R795" s="6"/>
      <c r="S795" s="6" t="s">
        <v>169</v>
      </c>
      <c r="T795" s="6" t="s">
        <v>135</v>
      </c>
      <c r="U795" s="6" t="s">
        <v>151</v>
      </c>
      <c r="V795" s="7">
        <v>6</v>
      </c>
      <c r="W795" s="7">
        <v>7</v>
      </c>
      <c r="X795" s="7">
        <v>4</v>
      </c>
      <c r="Y795" s="7">
        <v>7</v>
      </c>
      <c r="Z795" s="6"/>
      <c r="AA795" s="6" t="s">
        <v>2234</v>
      </c>
      <c r="AB795" s="6" t="s">
        <v>54</v>
      </c>
      <c r="AC795" s="6"/>
      <c r="AD795" s="6" t="s">
        <v>2235</v>
      </c>
      <c r="AE795" s="6"/>
      <c r="AF795" s="6"/>
      <c r="AG795" s="6"/>
      <c r="AH795" s="8" t="s">
        <v>293</v>
      </c>
    </row>
    <row r="796" spans="1:34" customFormat="1" ht="24">
      <c r="A796" s="5" t="s">
        <v>2237</v>
      </c>
      <c r="B796" s="6" t="s">
        <v>126</v>
      </c>
      <c r="C796" s="6" t="s">
        <v>126</v>
      </c>
      <c r="D796" s="6" t="s">
        <v>193</v>
      </c>
      <c r="E796" s="6" t="s">
        <v>36</v>
      </c>
      <c r="F796" s="7">
        <f>IF(E796="-",1,IF(G796&gt;0,1,0))</f>
        <v>1</v>
      </c>
      <c r="G796" s="7">
        <v>0</v>
      </c>
      <c r="H796" s="7"/>
      <c r="I796" s="7"/>
      <c r="J796" s="7"/>
      <c r="K796" s="7"/>
      <c r="L796" s="7"/>
      <c r="M796" s="7"/>
      <c r="N796" s="7"/>
      <c r="O796" s="6"/>
      <c r="P796" s="6"/>
      <c r="Q796" s="6"/>
      <c r="R796" s="6"/>
      <c r="S796" s="6" t="s">
        <v>128</v>
      </c>
      <c r="T796" s="6" t="s">
        <v>281</v>
      </c>
      <c r="U796" s="6" t="s">
        <v>130</v>
      </c>
      <c r="V796" s="7">
        <v>1</v>
      </c>
      <c r="W796" s="7">
        <v>1</v>
      </c>
      <c r="X796" s="7">
        <v>2</v>
      </c>
      <c r="Y796" s="7">
        <v>1</v>
      </c>
      <c r="Z796" s="6"/>
      <c r="AA796" s="6" t="s">
        <v>2238</v>
      </c>
      <c r="AB796" s="6"/>
      <c r="AC796" s="6"/>
      <c r="AD796" s="6" t="s">
        <v>2239</v>
      </c>
      <c r="AE796" s="6"/>
      <c r="AF796" s="6"/>
      <c r="AG796" s="6"/>
      <c r="AH796" s="8" t="s">
        <v>63</v>
      </c>
    </row>
    <row r="797" spans="1:34" customFormat="1" ht="24">
      <c r="A797" s="5" t="s">
        <v>2240</v>
      </c>
      <c r="B797" s="6" t="s">
        <v>126</v>
      </c>
      <c r="C797" s="6" t="s">
        <v>126</v>
      </c>
      <c r="D797" s="6" t="s">
        <v>193</v>
      </c>
      <c r="E797" s="6"/>
      <c r="F797" s="7"/>
      <c r="G797" s="7"/>
      <c r="H797" s="7"/>
      <c r="I797" s="7"/>
      <c r="J797" s="7"/>
      <c r="K797" s="7"/>
      <c r="L797" s="7"/>
      <c r="M797" s="7"/>
      <c r="N797" s="7"/>
      <c r="O797" s="6"/>
      <c r="P797" s="6"/>
      <c r="Q797" s="6"/>
      <c r="R797" s="6"/>
      <c r="S797" s="6" t="s">
        <v>128</v>
      </c>
      <c r="T797" s="6" t="s">
        <v>135</v>
      </c>
      <c r="U797" s="6" t="s">
        <v>130</v>
      </c>
      <c r="V797" s="7">
        <v>1</v>
      </c>
      <c r="W797" s="7">
        <v>1</v>
      </c>
      <c r="X797" s="7">
        <v>2</v>
      </c>
      <c r="Y797" s="7">
        <v>2</v>
      </c>
      <c r="Z797" s="6"/>
      <c r="AA797" s="6" t="s">
        <v>2238</v>
      </c>
      <c r="AB797" s="6"/>
      <c r="AC797" s="6"/>
      <c r="AD797" s="6" t="s">
        <v>2239</v>
      </c>
      <c r="AE797" s="6"/>
      <c r="AF797" s="6"/>
      <c r="AG797" s="6"/>
      <c r="AH797" s="8" t="s">
        <v>63</v>
      </c>
    </row>
    <row r="798" spans="1:34" customFormat="1" ht="24">
      <c r="A798" s="5" t="s">
        <v>2241</v>
      </c>
      <c r="B798" s="6" t="s">
        <v>126</v>
      </c>
      <c r="C798" s="6" t="s">
        <v>126</v>
      </c>
      <c r="D798" s="6" t="s">
        <v>318</v>
      </c>
      <c r="E798" s="6" t="s">
        <v>36</v>
      </c>
      <c r="F798" s="7">
        <f>IF(E798="-",1,IF(G798&gt;0,1,0))</f>
        <v>1</v>
      </c>
      <c r="G798" s="7">
        <v>0</v>
      </c>
      <c r="H798" s="7"/>
      <c r="I798" s="7"/>
      <c r="J798" s="7"/>
      <c r="K798" s="7"/>
      <c r="L798" s="7"/>
      <c r="M798" s="7"/>
      <c r="N798" s="7"/>
      <c r="O798" s="6"/>
      <c r="P798" s="6"/>
      <c r="Q798" s="6"/>
      <c r="R798" s="6"/>
      <c r="S798" s="6" t="s">
        <v>169</v>
      </c>
      <c r="T798" s="6" t="s">
        <v>129</v>
      </c>
      <c r="U798" s="6" t="s">
        <v>151</v>
      </c>
      <c r="V798" s="7">
        <v>5</v>
      </c>
      <c r="W798" s="7">
        <v>3</v>
      </c>
      <c r="X798" s="7">
        <v>2</v>
      </c>
      <c r="Y798" s="7">
        <v>4</v>
      </c>
      <c r="Z798" s="6"/>
      <c r="AA798" s="6" t="s">
        <v>287</v>
      </c>
      <c r="AB798" s="6"/>
      <c r="AC798" s="6"/>
      <c r="AD798" s="6" t="s">
        <v>2242</v>
      </c>
      <c r="AE798" s="6"/>
      <c r="AF798" s="6"/>
      <c r="AG798" s="6"/>
      <c r="AH798" s="8" t="s">
        <v>63</v>
      </c>
    </row>
    <row r="799" spans="1:34" customFormat="1" ht="24">
      <c r="A799" s="5" t="s">
        <v>2243</v>
      </c>
      <c r="B799" s="6" t="s">
        <v>126</v>
      </c>
      <c r="C799" s="6" t="s">
        <v>126</v>
      </c>
      <c r="D799" s="6" t="s">
        <v>318</v>
      </c>
      <c r="E799" s="6"/>
      <c r="F799" s="7"/>
      <c r="G799" s="7"/>
      <c r="H799" s="7"/>
      <c r="I799" s="7"/>
      <c r="J799" s="7"/>
      <c r="K799" s="7"/>
      <c r="L799" s="7"/>
      <c r="M799" s="7"/>
      <c r="N799" s="7"/>
      <c r="O799" s="6"/>
      <c r="P799" s="6"/>
      <c r="Q799" s="6"/>
      <c r="R799" s="6"/>
      <c r="S799" s="6" t="s">
        <v>169</v>
      </c>
      <c r="T799" s="6" t="s">
        <v>135</v>
      </c>
      <c r="U799" s="6" t="s">
        <v>151</v>
      </c>
      <c r="V799" s="7">
        <v>5</v>
      </c>
      <c r="W799" s="7">
        <v>8</v>
      </c>
      <c r="X799" s="7">
        <v>2</v>
      </c>
      <c r="Y799" s="7">
        <v>7</v>
      </c>
      <c r="Z799" s="6"/>
      <c r="AA799" s="6" t="s">
        <v>287</v>
      </c>
      <c r="AB799" s="6"/>
      <c r="AC799" s="6"/>
      <c r="AD799" s="6" t="s">
        <v>2242</v>
      </c>
      <c r="AE799" s="6"/>
      <c r="AF799" s="6"/>
      <c r="AG799" s="6"/>
      <c r="AH799" s="8" t="s">
        <v>63</v>
      </c>
    </row>
    <row r="800" spans="1:34" customFormat="1" ht="36">
      <c r="A800" s="5" t="s">
        <v>2244</v>
      </c>
      <c r="B800" s="6" t="s">
        <v>126</v>
      </c>
      <c r="C800" s="6" t="s">
        <v>126</v>
      </c>
      <c r="D800" s="6" t="s">
        <v>193</v>
      </c>
      <c r="E800" s="6" t="s">
        <v>36</v>
      </c>
      <c r="F800" s="7">
        <f>IF(E800="-",1,IF(G800&gt;0,1,0))</f>
        <v>1</v>
      </c>
      <c r="G800" s="7">
        <v>0</v>
      </c>
      <c r="H800" s="7"/>
      <c r="I800" s="7"/>
      <c r="J800" s="7"/>
      <c r="K800" s="7"/>
      <c r="L800" s="7"/>
      <c r="M800" s="7"/>
      <c r="N800" s="7"/>
      <c r="O800" s="6"/>
      <c r="P800" s="6"/>
      <c r="Q800" s="6"/>
      <c r="R800" s="6"/>
      <c r="S800" s="6" t="s">
        <v>169</v>
      </c>
      <c r="T800" s="6" t="s">
        <v>129</v>
      </c>
      <c r="U800" s="6" t="s">
        <v>130</v>
      </c>
      <c r="V800" s="7">
        <v>7</v>
      </c>
      <c r="W800" s="7">
        <v>6</v>
      </c>
      <c r="X800" s="7">
        <v>4</v>
      </c>
      <c r="Y800" s="7">
        <v>6</v>
      </c>
      <c r="Z800" s="6"/>
      <c r="AA800" s="6" t="s">
        <v>373</v>
      </c>
      <c r="AB800" s="6"/>
      <c r="AC800" s="6"/>
      <c r="AD800" s="6" t="s">
        <v>2245</v>
      </c>
      <c r="AE800" s="6"/>
      <c r="AF800" s="6"/>
      <c r="AG800" s="6"/>
      <c r="AH800" s="8" t="s">
        <v>276</v>
      </c>
    </row>
    <row r="801" spans="1:34" customFormat="1" ht="15">
      <c r="A801" s="5" t="s">
        <v>2246</v>
      </c>
      <c r="B801" s="6" t="s">
        <v>42</v>
      </c>
      <c r="C801" s="6" t="s">
        <v>43</v>
      </c>
      <c r="D801" s="6" t="s">
        <v>44</v>
      </c>
      <c r="E801" s="6" t="s">
        <v>66</v>
      </c>
      <c r="F801" s="7">
        <f>IF(E801="-",1,IF(G801&gt;0,1,0))</f>
        <v>1</v>
      </c>
      <c r="G801" s="7">
        <v>1</v>
      </c>
      <c r="H801" s="7"/>
      <c r="I801" s="7"/>
      <c r="J801" s="7"/>
      <c r="K801" s="7"/>
      <c r="L801" s="7"/>
      <c r="M801" s="7"/>
      <c r="N801" s="7"/>
      <c r="O801" s="6"/>
      <c r="P801" s="6"/>
      <c r="Q801" s="6"/>
      <c r="R801" s="6"/>
      <c r="S801" s="6"/>
      <c r="T801" s="6"/>
      <c r="U801" s="6"/>
      <c r="V801" s="7"/>
      <c r="W801" s="7"/>
      <c r="X801" s="7"/>
      <c r="Y801" s="7"/>
      <c r="Z801" s="6"/>
      <c r="AA801" s="6"/>
      <c r="AB801" s="6"/>
      <c r="AC801" s="6" t="s">
        <v>46</v>
      </c>
      <c r="AD801" s="6" t="s">
        <v>2247</v>
      </c>
      <c r="AE801" s="6"/>
      <c r="AF801" s="6"/>
      <c r="AG801" s="6"/>
      <c r="AH801" s="8" t="s">
        <v>704</v>
      </c>
    </row>
    <row r="802" spans="1:34" customFormat="1" ht="15">
      <c r="A802" s="5" t="s">
        <v>2248</v>
      </c>
      <c r="B802" s="6" t="s">
        <v>126</v>
      </c>
      <c r="C802" s="6" t="s">
        <v>126</v>
      </c>
      <c r="D802" s="6" t="s">
        <v>160</v>
      </c>
      <c r="E802" s="6" t="s">
        <v>73</v>
      </c>
      <c r="F802" s="7">
        <f>IF(E802="-",1,IF(G802&gt;0,1,0))</f>
        <v>1</v>
      </c>
      <c r="G802" s="7">
        <v>1</v>
      </c>
      <c r="H802" s="7"/>
      <c r="I802" s="7"/>
      <c r="J802" s="7"/>
      <c r="K802" s="7"/>
      <c r="L802" s="7"/>
      <c r="M802" s="7"/>
      <c r="N802" s="7"/>
      <c r="O802" s="6"/>
      <c r="P802" s="6"/>
      <c r="Q802" s="6"/>
      <c r="R802" s="6"/>
      <c r="S802" s="6" t="s">
        <v>128</v>
      </c>
      <c r="T802" s="6" t="s">
        <v>129</v>
      </c>
      <c r="U802" s="6" t="s">
        <v>130</v>
      </c>
      <c r="V802" s="7">
        <v>5</v>
      </c>
      <c r="W802" s="7">
        <v>1</v>
      </c>
      <c r="X802" s="7">
        <v>5</v>
      </c>
      <c r="Y802" s="7">
        <v>2</v>
      </c>
      <c r="Z802" s="6"/>
      <c r="AA802" s="6" t="s">
        <v>2249</v>
      </c>
      <c r="AB802" s="6"/>
      <c r="AC802" s="6"/>
      <c r="AD802" s="6" t="s">
        <v>2250</v>
      </c>
      <c r="AE802" s="6"/>
      <c r="AF802" s="6"/>
      <c r="AG802" s="6"/>
      <c r="AH802" s="8" t="s">
        <v>457</v>
      </c>
    </row>
    <row r="803" spans="1:34" customFormat="1" ht="15">
      <c r="A803" s="5" t="s">
        <v>2251</v>
      </c>
      <c r="B803" s="6" t="s">
        <v>126</v>
      </c>
      <c r="C803" s="6" t="s">
        <v>126</v>
      </c>
      <c r="D803" s="6" t="s">
        <v>160</v>
      </c>
      <c r="E803" s="6"/>
      <c r="F803" s="7"/>
      <c r="G803" s="7"/>
      <c r="H803" s="7"/>
      <c r="I803" s="7"/>
      <c r="J803" s="7"/>
      <c r="K803" s="7"/>
      <c r="L803" s="7"/>
      <c r="M803" s="7"/>
      <c r="N803" s="7"/>
      <c r="O803" s="6"/>
      <c r="P803" s="6"/>
      <c r="Q803" s="6"/>
      <c r="R803" s="6"/>
      <c r="S803" s="6" t="s">
        <v>128</v>
      </c>
      <c r="T803" s="6" t="s">
        <v>135</v>
      </c>
      <c r="U803" s="6" t="s">
        <v>130</v>
      </c>
      <c r="V803" s="7">
        <v>5</v>
      </c>
      <c r="W803" s="7">
        <v>6</v>
      </c>
      <c r="X803" s="7">
        <v>5</v>
      </c>
      <c r="Y803" s="7">
        <v>6</v>
      </c>
      <c r="Z803" s="6"/>
      <c r="AA803" s="6" t="s">
        <v>2249</v>
      </c>
      <c r="AB803" s="6"/>
      <c r="AC803" s="6"/>
      <c r="AD803" s="6" t="s">
        <v>2250</v>
      </c>
      <c r="AE803" s="6"/>
      <c r="AF803" s="6"/>
      <c r="AG803" s="6"/>
      <c r="AH803" s="8" t="s">
        <v>457</v>
      </c>
    </row>
    <row r="804" spans="1:34" customFormat="1" ht="24">
      <c r="A804" s="5" t="s">
        <v>2252</v>
      </c>
      <c r="B804" s="6" t="s">
        <v>42</v>
      </c>
      <c r="C804" s="6" t="s">
        <v>50</v>
      </c>
      <c r="D804" s="6" t="s">
        <v>262</v>
      </c>
      <c r="E804" s="6" t="s">
        <v>36</v>
      </c>
      <c r="F804" s="7">
        <f>IF(E804="-",1,IF(G804&gt;0,1,0))</f>
        <v>1</v>
      </c>
      <c r="G804" s="7">
        <v>0</v>
      </c>
      <c r="H804" s="7"/>
      <c r="I804" s="7"/>
      <c r="J804" s="7"/>
      <c r="K804" s="7"/>
      <c r="L804" s="7"/>
      <c r="M804" s="7"/>
      <c r="N804" s="7"/>
      <c r="O804" s="6"/>
      <c r="P804" s="6"/>
      <c r="Q804" s="6"/>
      <c r="R804" s="6"/>
      <c r="S804" s="6"/>
      <c r="T804" s="6"/>
      <c r="U804" s="6"/>
      <c r="V804" s="7">
        <v>4</v>
      </c>
      <c r="W804" s="7">
        <v>5</v>
      </c>
      <c r="X804" s="7">
        <v>3</v>
      </c>
      <c r="Y804" s="7">
        <v>3</v>
      </c>
      <c r="Z804" s="6" t="s">
        <v>156</v>
      </c>
      <c r="AA804" s="6" t="s">
        <v>462</v>
      </c>
      <c r="AB804" s="6" t="s">
        <v>54</v>
      </c>
      <c r="AC804" s="6"/>
      <c r="AD804" s="6" t="s">
        <v>2253</v>
      </c>
      <c r="AE804" s="6"/>
      <c r="AF804" s="6"/>
      <c r="AG804" s="6"/>
      <c r="AH804" s="8" t="s">
        <v>214</v>
      </c>
    </row>
    <row r="805" spans="1:34" customFormat="1" ht="24">
      <c r="A805" s="5" t="s">
        <v>2254</v>
      </c>
      <c r="B805" s="6" t="s">
        <v>126</v>
      </c>
      <c r="C805" s="6" t="s">
        <v>126</v>
      </c>
      <c r="D805" s="6" t="s">
        <v>160</v>
      </c>
      <c r="E805" s="6" t="s">
        <v>73</v>
      </c>
      <c r="F805" s="7">
        <f>IF(E805="-",1,IF(G805&gt;0,1,0))</f>
        <v>1</v>
      </c>
      <c r="G805" s="7">
        <v>1</v>
      </c>
      <c r="H805" s="7"/>
      <c r="I805" s="7"/>
      <c r="J805" s="7"/>
      <c r="K805" s="7"/>
      <c r="L805" s="7"/>
      <c r="M805" s="7"/>
      <c r="N805" s="7"/>
      <c r="O805" s="6"/>
      <c r="P805" s="6"/>
      <c r="Q805" s="6"/>
      <c r="R805" s="6"/>
      <c r="S805" s="6" t="s">
        <v>128</v>
      </c>
      <c r="T805" s="6" t="s">
        <v>129</v>
      </c>
      <c r="U805" s="6" t="s">
        <v>130</v>
      </c>
      <c r="V805" s="7">
        <v>7</v>
      </c>
      <c r="W805" s="7">
        <v>2</v>
      </c>
      <c r="X805" s="7">
        <v>8</v>
      </c>
      <c r="Y805" s="7">
        <v>3</v>
      </c>
      <c r="Z805" s="6"/>
      <c r="AA805" s="6" t="s">
        <v>1568</v>
      </c>
      <c r="AB805" s="6"/>
      <c r="AC805" s="6"/>
      <c r="AD805" s="6" t="s">
        <v>2255</v>
      </c>
      <c r="AE805" s="6"/>
      <c r="AF805" s="6"/>
      <c r="AG805" s="6"/>
      <c r="AH805" s="8" t="s">
        <v>457</v>
      </c>
    </row>
    <row r="806" spans="1:34" customFormat="1" ht="24">
      <c r="A806" s="5" t="s">
        <v>2256</v>
      </c>
      <c r="B806" s="6" t="s">
        <v>126</v>
      </c>
      <c r="C806" s="6" t="s">
        <v>126</v>
      </c>
      <c r="D806" s="6" t="s">
        <v>160</v>
      </c>
      <c r="E806" s="6"/>
      <c r="F806" s="7"/>
      <c r="G806" s="7"/>
      <c r="H806" s="7"/>
      <c r="I806" s="7"/>
      <c r="J806" s="7"/>
      <c r="K806" s="7"/>
      <c r="L806" s="7"/>
      <c r="M806" s="7"/>
      <c r="N806" s="7"/>
      <c r="O806" s="6"/>
      <c r="P806" s="6"/>
      <c r="Q806" s="6"/>
      <c r="R806" s="6"/>
      <c r="S806" s="6" t="s">
        <v>128</v>
      </c>
      <c r="T806" s="6" t="s">
        <v>135</v>
      </c>
      <c r="U806" s="6" t="s">
        <v>130</v>
      </c>
      <c r="V806" s="7">
        <v>7</v>
      </c>
      <c r="W806" s="7">
        <v>7</v>
      </c>
      <c r="X806" s="7">
        <v>8</v>
      </c>
      <c r="Y806" s="7">
        <v>6</v>
      </c>
      <c r="Z806" s="6"/>
      <c r="AA806" s="6" t="s">
        <v>1568</v>
      </c>
      <c r="AB806" s="6"/>
      <c r="AC806" s="6"/>
      <c r="AD806" s="6" t="s">
        <v>2255</v>
      </c>
      <c r="AE806" s="6"/>
      <c r="AF806" s="6"/>
      <c r="AG806" s="6"/>
      <c r="AH806" s="8" t="s">
        <v>457</v>
      </c>
    </row>
    <row r="807" spans="1:34" customFormat="1" ht="24">
      <c r="A807" s="5" t="s">
        <v>2257</v>
      </c>
      <c r="B807" s="6" t="s">
        <v>126</v>
      </c>
      <c r="C807" s="6" t="s">
        <v>126</v>
      </c>
      <c r="D807" s="6" t="s">
        <v>51</v>
      </c>
      <c r="E807" s="6" t="s">
        <v>66</v>
      </c>
      <c r="F807" s="7">
        <f>IF(E807="-",1,IF(G807&gt;0,1,0))</f>
        <v>1</v>
      </c>
      <c r="G807" s="7">
        <v>1</v>
      </c>
      <c r="H807" s="7"/>
      <c r="I807" s="7"/>
      <c r="J807" s="7"/>
      <c r="K807" s="7"/>
      <c r="L807" s="7"/>
      <c r="M807" s="7"/>
      <c r="N807" s="7"/>
      <c r="O807" s="6"/>
      <c r="P807" s="6"/>
      <c r="Q807" s="6"/>
      <c r="R807" s="6"/>
      <c r="S807" s="6" t="s">
        <v>128</v>
      </c>
      <c r="T807" s="6" t="s">
        <v>129</v>
      </c>
      <c r="U807" s="6" t="s">
        <v>130</v>
      </c>
      <c r="V807" s="7">
        <v>5</v>
      </c>
      <c r="W807" s="7">
        <v>1</v>
      </c>
      <c r="X807" s="7">
        <v>7</v>
      </c>
      <c r="Y807" s="7">
        <v>2</v>
      </c>
      <c r="Z807" s="6"/>
      <c r="AA807" s="6" t="s">
        <v>709</v>
      </c>
      <c r="AB807" s="6"/>
      <c r="AC807" s="6"/>
      <c r="AD807" s="6" t="s">
        <v>2258</v>
      </c>
      <c r="AE807" s="6"/>
      <c r="AF807" s="6" t="s">
        <v>2259</v>
      </c>
      <c r="AG807" s="6"/>
      <c r="AH807" s="8" t="s">
        <v>667</v>
      </c>
    </row>
    <row r="808" spans="1:34" customFormat="1" ht="24">
      <c r="A808" s="5" t="s">
        <v>2260</v>
      </c>
      <c r="B808" s="6" t="s">
        <v>126</v>
      </c>
      <c r="C808" s="6" t="s">
        <v>126</v>
      </c>
      <c r="D808" s="6" t="s">
        <v>51</v>
      </c>
      <c r="E808" s="6"/>
      <c r="F808" s="7"/>
      <c r="G808" s="7"/>
      <c r="H808" s="7"/>
      <c r="I808" s="7"/>
      <c r="J808" s="7"/>
      <c r="K808" s="7"/>
      <c r="L808" s="7"/>
      <c r="M808" s="7"/>
      <c r="N808" s="7"/>
      <c r="O808" s="6"/>
      <c r="P808" s="6"/>
      <c r="Q808" s="6"/>
      <c r="R808" s="6"/>
      <c r="S808" s="6" t="s">
        <v>128</v>
      </c>
      <c r="T808" s="6" t="s">
        <v>135</v>
      </c>
      <c r="U808" s="6" t="s">
        <v>130</v>
      </c>
      <c r="V808" s="7">
        <v>5</v>
      </c>
      <c r="W808" s="7">
        <v>5</v>
      </c>
      <c r="X808" s="7">
        <v>7</v>
      </c>
      <c r="Y808" s="7">
        <v>5</v>
      </c>
      <c r="Z808" s="6"/>
      <c r="AA808" s="6" t="s">
        <v>709</v>
      </c>
      <c r="AB808" s="6"/>
      <c r="AC808" s="6"/>
      <c r="AD808" s="6" t="s">
        <v>2258</v>
      </c>
      <c r="AE808" s="6"/>
      <c r="AF808" s="6" t="s">
        <v>2259</v>
      </c>
      <c r="AG808" s="6"/>
      <c r="AH808" s="8" t="s">
        <v>667</v>
      </c>
    </row>
    <row r="809" spans="1:34" customFormat="1" ht="36">
      <c r="A809" s="9" t="s">
        <v>2261</v>
      </c>
      <c r="B809" s="6" t="s">
        <v>42</v>
      </c>
      <c r="C809" s="10" t="s">
        <v>58</v>
      </c>
      <c r="D809" s="10" t="s">
        <v>44</v>
      </c>
      <c r="E809" s="10" t="s">
        <v>66</v>
      </c>
      <c r="F809" s="7">
        <f>IF(E809="-",1,IF(G809&gt;0,1,0))</f>
        <v>0</v>
      </c>
      <c r="G809" s="7">
        <v>0</v>
      </c>
      <c r="H809" s="7"/>
      <c r="I809" s="7"/>
      <c r="J809" s="7"/>
      <c r="K809" s="7"/>
      <c r="L809" s="7"/>
      <c r="M809" s="7"/>
      <c r="N809" s="7"/>
      <c r="O809" s="6"/>
      <c r="P809" s="6"/>
      <c r="Q809" s="6"/>
      <c r="R809" s="6"/>
      <c r="S809" s="6"/>
      <c r="T809" s="10"/>
      <c r="U809" s="6"/>
      <c r="V809" s="7"/>
      <c r="W809" s="7"/>
      <c r="X809" s="7"/>
      <c r="Y809" s="7"/>
      <c r="Z809" s="10" t="s">
        <v>2262</v>
      </c>
      <c r="AA809" s="10"/>
      <c r="AB809" s="10"/>
      <c r="AC809" s="10"/>
      <c r="AD809" s="10" t="s">
        <v>2263</v>
      </c>
      <c r="AE809" s="10"/>
      <c r="AF809" s="10" t="s">
        <v>2264</v>
      </c>
      <c r="AG809" s="10"/>
      <c r="AH809" s="11" t="s">
        <v>330</v>
      </c>
    </row>
    <row r="810" spans="1:34" customFormat="1" ht="24">
      <c r="A810" s="5" t="s">
        <v>2265</v>
      </c>
      <c r="B810" s="6" t="s">
        <v>42</v>
      </c>
      <c r="C810" s="6" t="s">
        <v>65</v>
      </c>
      <c r="D810" s="6" t="s">
        <v>51</v>
      </c>
      <c r="E810" s="6" t="s">
        <v>73</v>
      </c>
      <c r="F810" s="7">
        <f>IF(E810="-",1,IF(G810&gt;0,1,0))</f>
        <v>1</v>
      </c>
      <c r="G810" s="7">
        <v>4</v>
      </c>
      <c r="H810" s="7"/>
      <c r="I810" s="7">
        <v>2</v>
      </c>
      <c r="J810" s="7"/>
      <c r="K810" s="7"/>
      <c r="L810" s="7"/>
      <c r="M810" s="7"/>
      <c r="N810" s="7"/>
      <c r="O810" s="6"/>
      <c r="P810" s="6"/>
      <c r="Q810" s="6"/>
      <c r="R810" s="6"/>
      <c r="S810" s="6"/>
      <c r="T810" s="6"/>
      <c r="U810" s="6"/>
      <c r="V810" s="7"/>
      <c r="W810" s="7"/>
      <c r="X810" s="7"/>
      <c r="Y810" s="7"/>
      <c r="Z810" s="6"/>
      <c r="AA810" s="6" t="s">
        <v>224</v>
      </c>
      <c r="AB810" s="6"/>
      <c r="AC810" s="6"/>
      <c r="AD810" s="6" t="s">
        <v>2266</v>
      </c>
      <c r="AE810" s="6"/>
      <c r="AF810" s="6"/>
      <c r="AG810" s="6"/>
      <c r="AH810" s="8" t="s">
        <v>71</v>
      </c>
    </row>
    <row r="811" spans="1:34" customFormat="1" ht="24">
      <c r="A811" s="5" t="s">
        <v>2267</v>
      </c>
      <c r="B811" s="6" t="s">
        <v>42</v>
      </c>
      <c r="C811" s="6" t="s">
        <v>77</v>
      </c>
      <c r="D811" s="6" t="s">
        <v>78</v>
      </c>
      <c r="E811" s="6" t="s">
        <v>66</v>
      </c>
      <c r="F811" s="7">
        <f>IF(E811="-",1,IF(G811&gt;0,1,0))</f>
        <v>1</v>
      </c>
      <c r="G811" s="7">
        <v>4</v>
      </c>
      <c r="H811" s="7"/>
      <c r="I811" s="7"/>
      <c r="J811" s="7"/>
      <c r="K811" s="7"/>
      <c r="L811" s="7"/>
      <c r="M811" s="7"/>
      <c r="N811" s="7"/>
      <c r="O811" s="6"/>
      <c r="P811" s="6"/>
      <c r="Q811" s="6"/>
      <c r="R811" s="6"/>
      <c r="S811" s="6"/>
      <c r="T811" s="6"/>
      <c r="U811" s="6"/>
      <c r="V811" s="7">
        <v>3</v>
      </c>
      <c r="W811" s="7">
        <v>3</v>
      </c>
      <c r="X811" s="7">
        <v>1</v>
      </c>
      <c r="Y811" s="7">
        <v>6</v>
      </c>
      <c r="Z811" s="6"/>
      <c r="AA811" s="6" t="s">
        <v>79</v>
      </c>
      <c r="AB811" s="6"/>
      <c r="AC811" s="6"/>
      <c r="AD811" s="6" t="s">
        <v>2268</v>
      </c>
      <c r="AE811" s="6"/>
      <c r="AF811" s="6"/>
      <c r="AG811" s="6"/>
      <c r="AH811" s="8" t="s">
        <v>487</v>
      </c>
    </row>
    <row r="812" spans="1:34" customFormat="1" ht="60">
      <c r="A812" s="5" t="s">
        <v>2269</v>
      </c>
      <c r="B812" s="6" t="s">
        <v>42</v>
      </c>
      <c r="C812" s="6" t="s">
        <v>43</v>
      </c>
      <c r="D812" s="6" t="s">
        <v>44</v>
      </c>
      <c r="E812" s="6" t="s">
        <v>66</v>
      </c>
      <c r="F812" s="7">
        <f>IF(E812="-",1,IF(G812&gt;0,1,0))</f>
        <v>1</v>
      </c>
      <c r="G812" s="7">
        <v>2</v>
      </c>
      <c r="H812" s="7"/>
      <c r="I812" s="7"/>
      <c r="J812" s="7"/>
      <c r="K812" s="7"/>
      <c r="L812" s="7"/>
      <c r="M812" s="7"/>
      <c r="N812" s="7"/>
      <c r="O812" s="6"/>
      <c r="P812" s="6"/>
      <c r="Q812" s="6"/>
      <c r="R812" s="6"/>
      <c r="S812" s="6"/>
      <c r="T812" s="6"/>
      <c r="U812" s="6"/>
      <c r="V812" s="7"/>
      <c r="W812" s="7"/>
      <c r="X812" s="7"/>
      <c r="Y812" s="7"/>
      <c r="Z812" s="6"/>
      <c r="AA812" s="6"/>
      <c r="AB812" s="6"/>
      <c r="AC812" s="6" t="s">
        <v>145</v>
      </c>
      <c r="AD812" s="6" t="s">
        <v>2270</v>
      </c>
      <c r="AE812" s="6"/>
      <c r="AF812" s="6" t="s">
        <v>2271</v>
      </c>
      <c r="AG812" s="6"/>
      <c r="AH812" s="8" t="s">
        <v>48</v>
      </c>
    </row>
    <row r="813" spans="1:34" customFormat="1" ht="24">
      <c r="A813" s="5" t="s">
        <v>2272</v>
      </c>
      <c r="B813" s="6" t="s">
        <v>126</v>
      </c>
      <c r="C813" s="6" t="s">
        <v>126</v>
      </c>
      <c r="D813" s="6" t="s">
        <v>51</v>
      </c>
      <c r="E813" s="6" t="s">
        <v>73</v>
      </c>
      <c r="F813" s="7">
        <f>IF(E813="-",1,IF(G813&gt;0,1,0))</f>
        <v>1</v>
      </c>
      <c r="G813" s="7">
        <v>1</v>
      </c>
      <c r="H813" s="7"/>
      <c r="I813" s="7"/>
      <c r="J813" s="7"/>
      <c r="K813" s="7"/>
      <c r="L813" s="7"/>
      <c r="M813" s="7"/>
      <c r="N813" s="7"/>
      <c r="O813" s="6"/>
      <c r="P813" s="6"/>
      <c r="Q813" s="6"/>
      <c r="R813" s="6"/>
      <c r="S813" s="6" t="s">
        <v>128</v>
      </c>
      <c r="T813" s="6" t="s">
        <v>129</v>
      </c>
      <c r="U813" s="6" t="s">
        <v>130</v>
      </c>
      <c r="V813" s="7">
        <v>7</v>
      </c>
      <c r="W813" s="7">
        <v>3</v>
      </c>
      <c r="X813" s="7">
        <v>8</v>
      </c>
      <c r="Y813" s="7">
        <v>3</v>
      </c>
      <c r="Z813" s="6"/>
      <c r="AA813" s="6" t="s">
        <v>2273</v>
      </c>
      <c r="AB813" s="6"/>
      <c r="AC813" s="6"/>
      <c r="AD813" s="6" t="s">
        <v>2274</v>
      </c>
      <c r="AE813" s="6"/>
      <c r="AF813" s="6"/>
      <c r="AG813" s="6"/>
      <c r="AH813" s="8" t="s">
        <v>2275</v>
      </c>
    </row>
    <row r="814" spans="1:34" customFormat="1" ht="24">
      <c r="A814" s="5" t="s">
        <v>2276</v>
      </c>
      <c r="B814" s="6" t="s">
        <v>126</v>
      </c>
      <c r="C814" s="6" t="s">
        <v>126</v>
      </c>
      <c r="D814" s="6" t="s">
        <v>51</v>
      </c>
      <c r="E814" s="6"/>
      <c r="F814" s="7"/>
      <c r="G814" s="7"/>
      <c r="H814" s="7"/>
      <c r="I814" s="7"/>
      <c r="J814" s="7"/>
      <c r="K814" s="7"/>
      <c r="L814" s="7"/>
      <c r="M814" s="7"/>
      <c r="N814" s="7"/>
      <c r="O814" s="6"/>
      <c r="P814" s="6"/>
      <c r="Q814" s="6"/>
      <c r="R814" s="6"/>
      <c r="S814" s="6" t="s">
        <v>128</v>
      </c>
      <c r="T814" s="6" t="s">
        <v>135</v>
      </c>
      <c r="U814" s="6" t="s">
        <v>130</v>
      </c>
      <c r="V814" s="7">
        <v>7</v>
      </c>
      <c r="W814" s="7">
        <v>6</v>
      </c>
      <c r="X814" s="7">
        <v>8</v>
      </c>
      <c r="Y814" s="7">
        <v>6</v>
      </c>
      <c r="Z814" s="6"/>
      <c r="AA814" s="6" t="s">
        <v>2273</v>
      </c>
      <c r="AB814" s="6"/>
      <c r="AC814" s="6"/>
      <c r="AD814" s="6" t="s">
        <v>2274</v>
      </c>
      <c r="AE814" s="6"/>
      <c r="AF814" s="6"/>
      <c r="AG814" s="6"/>
      <c r="AH814" s="8" t="s">
        <v>2275</v>
      </c>
    </row>
    <row r="815" spans="1:34" customFormat="1" ht="24">
      <c r="A815" s="5" t="s">
        <v>2277</v>
      </c>
      <c r="B815" s="6" t="s">
        <v>42</v>
      </c>
      <c r="C815" s="6" t="s">
        <v>65</v>
      </c>
      <c r="D815" s="6" t="s">
        <v>127</v>
      </c>
      <c r="E815" s="6" t="s">
        <v>73</v>
      </c>
      <c r="F815" s="7">
        <f>IF(E815="-",1,IF(G815&gt;0,1,0))</f>
        <v>1</v>
      </c>
      <c r="G815" s="7">
        <v>1</v>
      </c>
      <c r="H815" s="7"/>
      <c r="I815" s="7" t="s">
        <v>36</v>
      </c>
      <c r="J815" s="7"/>
      <c r="K815" s="7"/>
      <c r="L815" s="7"/>
      <c r="M815" s="7"/>
      <c r="N815" s="7"/>
      <c r="O815" s="6"/>
      <c r="P815" s="6"/>
      <c r="Q815" s="6"/>
      <c r="R815" s="6"/>
      <c r="S815" s="6"/>
      <c r="T815" s="6"/>
      <c r="U815" s="6"/>
      <c r="V815" s="7"/>
      <c r="W815" s="7"/>
      <c r="X815" s="7"/>
      <c r="Y815" s="7"/>
      <c r="Z815" s="6"/>
      <c r="AA815" s="6" t="s">
        <v>448</v>
      </c>
      <c r="AB815" s="6"/>
      <c r="AC815" s="6"/>
      <c r="AD815" s="6" t="s">
        <v>2278</v>
      </c>
      <c r="AE815" s="6"/>
      <c r="AF815" s="6"/>
      <c r="AG815" s="6"/>
      <c r="AH815" s="8" t="s">
        <v>56</v>
      </c>
    </row>
    <row r="816" spans="1:34" customFormat="1" ht="36">
      <c r="A816" s="5" t="s">
        <v>2279</v>
      </c>
      <c r="B816" s="6" t="s">
        <v>33</v>
      </c>
      <c r="C816" s="6" t="s">
        <v>34</v>
      </c>
      <c r="D816" s="6" t="s">
        <v>51</v>
      </c>
      <c r="E816" s="6" t="s">
        <v>73</v>
      </c>
      <c r="F816" s="7">
        <f>IF(E816="-",1,IF(G816&gt;0,1,0))</f>
        <v>1</v>
      </c>
      <c r="G816" s="7">
        <v>3</v>
      </c>
      <c r="H816" s="7">
        <v>3</v>
      </c>
      <c r="I816" s="7" t="s">
        <v>36</v>
      </c>
      <c r="J816" s="7">
        <v>1</v>
      </c>
      <c r="K816" s="7"/>
      <c r="L816" s="7"/>
      <c r="M816" s="7"/>
      <c r="N816" s="7"/>
      <c r="O816" s="6"/>
      <c r="P816" s="6"/>
      <c r="Q816" s="6"/>
      <c r="R816" s="6"/>
      <c r="S816" s="6"/>
      <c r="T816" s="6"/>
      <c r="U816" s="6"/>
      <c r="V816" s="7"/>
      <c r="W816" s="7"/>
      <c r="X816" s="7"/>
      <c r="Y816" s="7"/>
      <c r="Z816" s="6" t="s">
        <v>1141</v>
      </c>
      <c r="AA816" s="6"/>
      <c r="AB816" s="6"/>
      <c r="AC816" s="6"/>
      <c r="AD816" s="6" t="s">
        <v>2280</v>
      </c>
      <c r="AE816" s="6"/>
      <c r="AF816" s="6"/>
      <c r="AG816" s="6"/>
      <c r="AH816" s="8" t="s">
        <v>476</v>
      </c>
    </row>
    <row r="817" spans="1:34" customFormat="1" ht="48">
      <c r="A817" s="5" t="s">
        <v>2281</v>
      </c>
      <c r="B817" s="6" t="s">
        <v>42</v>
      </c>
      <c r="C817" s="6" t="s">
        <v>43</v>
      </c>
      <c r="D817" s="6" t="s">
        <v>51</v>
      </c>
      <c r="E817" s="6" t="s">
        <v>66</v>
      </c>
      <c r="F817" s="7">
        <f>IF(E817="-",1,IF(G817&gt;0,1,0))</f>
        <v>1</v>
      </c>
      <c r="G817" s="7">
        <v>4</v>
      </c>
      <c r="H817" s="7"/>
      <c r="I817" s="7"/>
      <c r="J817" s="7"/>
      <c r="K817" s="7"/>
      <c r="L817" s="7"/>
      <c r="M817" s="7"/>
      <c r="N817" s="7"/>
      <c r="O817" s="6"/>
      <c r="P817" s="6"/>
      <c r="Q817" s="6"/>
      <c r="R817" s="6"/>
      <c r="S817" s="6"/>
      <c r="T817" s="6"/>
      <c r="U817" s="6"/>
      <c r="V817" s="7"/>
      <c r="W817" s="7"/>
      <c r="X817" s="7"/>
      <c r="Y817" s="7"/>
      <c r="Z817" s="6"/>
      <c r="AA817" s="6" t="s">
        <v>884</v>
      </c>
      <c r="AB817" s="6"/>
      <c r="AC817" s="6" t="s">
        <v>145</v>
      </c>
      <c r="AD817" s="6" t="s">
        <v>2282</v>
      </c>
      <c r="AE817" s="6"/>
      <c r="AF817" s="14" t="s">
        <v>2283</v>
      </c>
      <c r="AG817" s="6"/>
      <c r="AH817" s="8" t="s">
        <v>813</v>
      </c>
    </row>
    <row r="818" spans="1:34" customFormat="1" ht="15">
      <c r="A818" s="5" t="s">
        <v>2284</v>
      </c>
      <c r="B818" s="6" t="s">
        <v>42</v>
      </c>
      <c r="C818" s="6" t="s">
        <v>77</v>
      </c>
      <c r="D818" s="6" t="s">
        <v>78</v>
      </c>
      <c r="E818" s="6" t="s">
        <v>66</v>
      </c>
      <c r="F818" s="7">
        <f>IF(E818="-",1,IF(G818&gt;0,1,0))</f>
        <v>1</v>
      </c>
      <c r="G818" s="7">
        <v>4</v>
      </c>
      <c r="H818" s="7"/>
      <c r="I818" s="7"/>
      <c r="J818" s="7"/>
      <c r="K818" s="7"/>
      <c r="L818" s="7"/>
      <c r="M818" s="7"/>
      <c r="N818" s="7"/>
      <c r="O818" s="6"/>
      <c r="P818" s="6"/>
      <c r="Q818" s="6"/>
      <c r="R818" s="6"/>
      <c r="S818" s="6"/>
      <c r="T818" s="6"/>
      <c r="U818" s="6"/>
      <c r="V818" s="7">
        <v>3</v>
      </c>
      <c r="W818" s="7">
        <v>4</v>
      </c>
      <c r="X818" s="7">
        <v>1</v>
      </c>
      <c r="Y818" s="7">
        <v>2</v>
      </c>
      <c r="Z818" s="6"/>
      <c r="AA818" s="6" t="s">
        <v>79</v>
      </c>
      <c r="AB818" s="6"/>
      <c r="AC818" s="6"/>
      <c r="AD818" s="6" t="s">
        <v>2285</v>
      </c>
      <c r="AE818" s="6"/>
      <c r="AF818" s="6"/>
      <c r="AG818" s="6"/>
      <c r="AH818" s="8" t="s">
        <v>398</v>
      </c>
    </row>
    <row r="819" spans="1:34" customFormat="1" ht="48">
      <c r="A819" s="5" t="s">
        <v>2286</v>
      </c>
      <c r="B819" s="6" t="s">
        <v>42</v>
      </c>
      <c r="C819" s="6" t="s">
        <v>96</v>
      </c>
      <c r="D819" s="6" t="s">
        <v>160</v>
      </c>
      <c r="E819" s="6" t="s">
        <v>45</v>
      </c>
      <c r="F819" s="7">
        <f>IF(E819="-",1,IF(G819&gt;0,1,0))</f>
        <v>1</v>
      </c>
      <c r="G819" s="7">
        <v>4</v>
      </c>
      <c r="H819" s="7"/>
      <c r="I819" s="7"/>
      <c r="J819" s="7"/>
      <c r="K819" s="7"/>
      <c r="L819" s="7"/>
      <c r="M819" s="7"/>
      <c r="N819" s="7"/>
      <c r="O819" s="6"/>
      <c r="P819" s="6"/>
      <c r="Q819" s="6"/>
      <c r="R819" s="6"/>
      <c r="S819" s="6"/>
      <c r="T819" s="6"/>
      <c r="U819" s="6"/>
      <c r="V819" s="7">
        <v>17</v>
      </c>
      <c r="W819" s="7">
        <v>8</v>
      </c>
      <c r="X819" s="7">
        <v>8</v>
      </c>
      <c r="Y819" s="7">
        <v>13</v>
      </c>
      <c r="Z819" s="6"/>
      <c r="AA819" s="6" t="s">
        <v>2287</v>
      </c>
      <c r="AB819" s="6"/>
      <c r="AC819" s="6"/>
      <c r="AD819" s="6" t="s">
        <v>2288</v>
      </c>
      <c r="AE819" s="6"/>
      <c r="AF819" s="6" t="s">
        <v>2289</v>
      </c>
      <c r="AG819" s="6"/>
      <c r="AH819" s="8" t="s">
        <v>409</v>
      </c>
    </row>
    <row r="820" spans="1:34" customFormat="1" ht="24">
      <c r="A820" s="9" t="s">
        <v>2290</v>
      </c>
      <c r="B820" s="6" t="s">
        <v>42</v>
      </c>
      <c r="C820" s="10" t="s">
        <v>58</v>
      </c>
      <c r="D820" s="10" t="s">
        <v>318</v>
      </c>
      <c r="E820" s="10" t="s">
        <v>36</v>
      </c>
      <c r="F820" s="7">
        <f>IF(E820="-",1,IF(G820&gt;0,1,0))</f>
        <v>1</v>
      </c>
      <c r="G820" s="7">
        <v>0</v>
      </c>
      <c r="H820" s="7"/>
      <c r="I820" s="7"/>
      <c r="J820" s="7"/>
      <c r="K820" s="7"/>
      <c r="L820" s="7"/>
      <c r="M820" s="7"/>
      <c r="N820" s="7"/>
      <c r="O820" s="6"/>
      <c r="P820" s="6"/>
      <c r="Q820" s="6"/>
      <c r="R820" s="6"/>
      <c r="S820" s="6"/>
      <c r="T820" s="10"/>
      <c r="U820" s="6"/>
      <c r="V820" s="7"/>
      <c r="W820" s="7"/>
      <c r="X820" s="7"/>
      <c r="Y820" s="7"/>
      <c r="Z820" s="10" t="s">
        <v>2291</v>
      </c>
      <c r="AA820" s="10" t="s">
        <v>122</v>
      </c>
      <c r="AB820" s="10"/>
      <c r="AC820" s="10"/>
      <c r="AD820" s="10" t="s">
        <v>2292</v>
      </c>
      <c r="AE820" s="10"/>
      <c r="AF820" s="10"/>
      <c r="AG820" s="10"/>
      <c r="AH820" s="11" t="s">
        <v>2293</v>
      </c>
    </row>
    <row r="821" spans="1:34" customFormat="1" ht="24">
      <c r="A821" s="9" t="s">
        <v>2294</v>
      </c>
      <c r="B821" s="10" t="s">
        <v>42</v>
      </c>
      <c r="C821" s="10" t="s">
        <v>91</v>
      </c>
      <c r="D821" s="10" t="s">
        <v>127</v>
      </c>
      <c r="E821" s="10" t="s">
        <v>73</v>
      </c>
      <c r="F821" s="7">
        <f>IF(E821="-",1,IF(G821&gt;0,1,0))</f>
        <v>1</v>
      </c>
      <c r="G821" s="7">
        <v>1</v>
      </c>
      <c r="H821" s="7"/>
      <c r="I821" s="7">
        <v>5</v>
      </c>
      <c r="J821" s="7"/>
      <c r="K821" s="7"/>
      <c r="L821" s="7"/>
      <c r="M821" s="7"/>
      <c r="N821" s="7"/>
      <c r="O821" s="10"/>
      <c r="P821" s="10"/>
      <c r="Q821" s="10"/>
      <c r="R821" s="10"/>
      <c r="S821" s="10"/>
      <c r="T821" s="10"/>
      <c r="U821" s="10"/>
      <c r="V821" s="7"/>
      <c r="W821" s="7"/>
      <c r="X821" s="7"/>
      <c r="Y821" s="7"/>
      <c r="Z821" s="10" t="s">
        <v>808</v>
      </c>
      <c r="AA821" s="10"/>
      <c r="AB821" s="10"/>
      <c r="AC821" s="12" t="s">
        <v>102</v>
      </c>
      <c r="AD821" s="10" t="s">
        <v>2295</v>
      </c>
      <c r="AE821" s="10"/>
      <c r="AF821" s="10"/>
      <c r="AG821" s="10"/>
      <c r="AH821" s="11" t="s">
        <v>113</v>
      </c>
    </row>
    <row r="822" spans="1:34" customFormat="1" ht="24">
      <c r="A822" s="5" t="s">
        <v>2296</v>
      </c>
      <c r="B822" s="6" t="s">
        <v>42</v>
      </c>
      <c r="C822" s="6" t="s">
        <v>65</v>
      </c>
      <c r="D822" s="6" t="s">
        <v>160</v>
      </c>
      <c r="E822" s="6" t="s">
        <v>73</v>
      </c>
      <c r="F822" s="7">
        <f>IF(E822="-",1,IF(G822&gt;0,1,0))</f>
        <v>1</v>
      </c>
      <c r="G822" s="7">
        <v>4</v>
      </c>
      <c r="H822" s="7"/>
      <c r="I822" s="7">
        <v>4</v>
      </c>
      <c r="J822" s="7"/>
      <c r="K822" s="7"/>
      <c r="L822" s="7"/>
      <c r="M822" s="7"/>
      <c r="N822" s="7"/>
      <c r="O822" s="6"/>
      <c r="P822" s="6"/>
      <c r="Q822" s="6"/>
      <c r="R822" s="6"/>
      <c r="S822" s="6"/>
      <c r="T822" s="6"/>
      <c r="U822" s="6"/>
      <c r="V822" s="7"/>
      <c r="W822" s="7"/>
      <c r="X822" s="7"/>
      <c r="Y822" s="7"/>
      <c r="Z822" s="6"/>
      <c r="AA822" s="6" t="s">
        <v>224</v>
      </c>
      <c r="AB822" s="6"/>
      <c r="AC822" s="6"/>
      <c r="AD822" s="6" t="s">
        <v>2297</v>
      </c>
      <c r="AE822" s="6"/>
      <c r="AF822" s="6"/>
      <c r="AG822" s="6"/>
      <c r="AH822" s="8" t="s">
        <v>1167</v>
      </c>
    </row>
    <row r="823" spans="1:34" customFormat="1" ht="60">
      <c r="A823" s="5" t="s">
        <v>2298</v>
      </c>
      <c r="B823" s="6" t="s">
        <v>42</v>
      </c>
      <c r="C823" s="6" t="s">
        <v>96</v>
      </c>
      <c r="D823" s="6" t="s">
        <v>160</v>
      </c>
      <c r="E823" s="6" t="s">
        <v>45</v>
      </c>
      <c r="F823" s="7">
        <f>IF(E823="-",1,IF(G823&gt;0,1,0))</f>
        <v>1</v>
      </c>
      <c r="G823" s="7">
        <v>4</v>
      </c>
      <c r="H823" s="7"/>
      <c r="I823" s="7"/>
      <c r="J823" s="7"/>
      <c r="K823" s="7"/>
      <c r="L823" s="7"/>
      <c r="M823" s="7"/>
      <c r="N823" s="7"/>
      <c r="O823" s="6"/>
      <c r="P823" s="6"/>
      <c r="Q823" s="6"/>
      <c r="R823" s="6"/>
      <c r="S823" s="6"/>
      <c r="T823" s="6"/>
      <c r="U823" s="6"/>
      <c r="V823" s="7">
        <v>10</v>
      </c>
      <c r="W823" s="7">
        <v>8</v>
      </c>
      <c r="X823" s="7">
        <v>10</v>
      </c>
      <c r="Y823" s="7">
        <v>8</v>
      </c>
      <c r="Z823" s="6"/>
      <c r="AA823" s="6" t="s">
        <v>1290</v>
      </c>
      <c r="AB823" s="6" t="s">
        <v>54</v>
      </c>
      <c r="AC823" s="6"/>
      <c r="AD823" s="6" t="s">
        <v>2299</v>
      </c>
      <c r="AE823" s="6"/>
      <c r="AF823" s="6" t="s">
        <v>2300</v>
      </c>
      <c r="AG823" s="6"/>
      <c r="AH823" s="8" t="s">
        <v>48</v>
      </c>
    </row>
    <row r="824" spans="1:34" customFormat="1" ht="36">
      <c r="A824" s="5" t="s">
        <v>2301</v>
      </c>
      <c r="B824" s="6" t="s">
        <v>126</v>
      </c>
      <c r="C824" s="6" t="s">
        <v>126</v>
      </c>
      <c r="D824" s="6" t="s">
        <v>193</v>
      </c>
      <c r="E824" s="6" t="s">
        <v>36</v>
      </c>
      <c r="F824" s="7">
        <f>IF(E824="-",1,IF(G824&gt;0,1,0))</f>
        <v>1</v>
      </c>
      <c r="G824" s="7">
        <v>0</v>
      </c>
      <c r="H824" s="7"/>
      <c r="I824" s="7"/>
      <c r="J824" s="7"/>
      <c r="K824" s="7"/>
      <c r="L824" s="7"/>
      <c r="M824" s="7"/>
      <c r="N824" s="7"/>
      <c r="O824" s="6"/>
      <c r="P824" s="6"/>
      <c r="Q824" s="6"/>
      <c r="R824" s="6"/>
      <c r="S824" s="6" t="s">
        <v>128</v>
      </c>
      <c r="T824" s="6" t="s">
        <v>281</v>
      </c>
      <c r="U824" s="6" t="s">
        <v>130</v>
      </c>
      <c r="V824" s="7">
        <v>2</v>
      </c>
      <c r="W824" s="7">
        <v>1</v>
      </c>
      <c r="X824" s="7">
        <v>1</v>
      </c>
      <c r="Y824" s="7">
        <v>2</v>
      </c>
      <c r="Z824" s="6"/>
      <c r="AA824" s="6" t="s">
        <v>1770</v>
      </c>
      <c r="AB824" s="6"/>
      <c r="AC824" s="6"/>
      <c r="AD824" s="6" t="s">
        <v>2302</v>
      </c>
      <c r="AE824" s="6"/>
      <c r="AF824" s="6"/>
      <c r="AG824" s="6"/>
      <c r="AH824" s="8" t="s">
        <v>523</v>
      </c>
    </row>
    <row r="825" spans="1:34" customFormat="1" ht="36">
      <c r="A825" s="5" t="s">
        <v>2303</v>
      </c>
      <c r="B825" s="6" t="s">
        <v>126</v>
      </c>
      <c r="C825" s="6" t="s">
        <v>126</v>
      </c>
      <c r="D825" s="6" t="s">
        <v>193</v>
      </c>
      <c r="E825" s="6"/>
      <c r="F825" s="7"/>
      <c r="G825" s="7"/>
      <c r="H825" s="7"/>
      <c r="I825" s="7"/>
      <c r="J825" s="7"/>
      <c r="K825" s="7"/>
      <c r="L825" s="7"/>
      <c r="M825" s="7"/>
      <c r="N825" s="7"/>
      <c r="O825" s="6"/>
      <c r="P825" s="6"/>
      <c r="Q825" s="6"/>
      <c r="R825" s="6"/>
      <c r="S825" s="6" t="s">
        <v>128</v>
      </c>
      <c r="T825" s="6" t="s">
        <v>135</v>
      </c>
      <c r="U825" s="6" t="s">
        <v>130</v>
      </c>
      <c r="V825" s="7">
        <v>2</v>
      </c>
      <c r="W825" s="7">
        <v>3</v>
      </c>
      <c r="X825" s="7">
        <v>1</v>
      </c>
      <c r="Y825" s="7">
        <v>2</v>
      </c>
      <c r="Z825" s="6"/>
      <c r="AA825" s="6" t="s">
        <v>1770</v>
      </c>
      <c r="AB825" s="6"/>
      <c r="AC825" s="6"/>
      <c r="AD825" s="6" t="s">
        <v>2302</v>
      </c>
      <c r="AE825" s="6"/>
      <c r="AF825" s="6"/>
      <c r="AG825" s="6"/>
      <c r="AH825" s="8" t="s">
        <v>523</v>
      </c>
    </row>
    <row r="826" spans="1:34" customFormat="1" ht="36">
      <c r="A826" s="5" t="s">
        <v>2304</v>
      </c>
      <c r="B826" s="6" t="s">
        <v>33</v>
      </c>
      <c r="C826" s="6" t="s">
        <v>268</v>
      </c>
      <c r="D826" s="6" t="s">
        <v>51</v>
      </c>
      <c r="E826" s="6" t="s">
        <v>73</v>
      </c>
      <c r="F826" s="7">
        <f>IF(E826="-",1,IF(G826&gt;0,1,0))</f>
        <v>1</v>
      </c>
      <c r="G826" s="7">
        <v>3</v>
      </c>
      <c r="H826" s="7" t="s">
        <v>36</v>
      </c>
      <c r="I826" s="7" t="s">
        <v>36</v>
      </c>
      <c r="J826" s="7" t="s">
        <v>36</v>
      </c>
      <c r="K826" s="7"/>
      <c r="L826" s="7"/>
      <c r="M826" s="7"/>
      <c r="N826" s="7"/>
      <c r="O826" s="6"/>
      <c r="P826" s="6"/>
      <c r="Q826" s="6"/>
      <c r="R826" s="6"/>
      <c r="S826" s="6"/>
      <c r="T826" s="6"/>
      <c r="U826" s="6"/>
      <c r="V826" s="7"/>
      <c r="W826" s="7"/>
      <c r="X826" s="7"/>
      <c r="Y826" s="7"/>
      <c r="Z826" s="6"/>
      <c r="AA826" s="6"/>
      <c r="AB826" s="6"/>
      <c r="AC826" s="6"/>
      <c r="AD826" s="6" t="s">
        <v>2305</v>
      </c>
      <c r="AE826" s="6"/>
      <c r="AF826" s="6"/>
      <c r="AG826" s="6"/>
      <c r="AH826" s="8" t="s">
        <v>667</v>
      </c>
    </row>
    <row r="827" spans="1:34" customFormat="1" ht="72">
      <c r="A827" s="5" t="s">
        <v>2306</v>
      </c>
      <c r="B827" s="6" t="s">
        <v>42</v>
      </c>
      <c r="C827" s="6" t="s">
        <v>199</v>
      </c>
      <c r="D827" s="6" t="s">
        <v>209</v>
      </c>
      <c r="E827" s="6" t="s">
        <v>36</v>
      </c>
      <c r="F827" s="7">
        <f>IF(E827="-",1,IF(G827&gt;0,1,0))</f>
        <v>1</v>
      </c>
      <c r="G827" s="7">
        <v>0</v>
      </c>
      <c r="H827" s="7"/>
      <c r="I827" s="7"/>
      <c r="J827" s="7"/>
      <c r="K827" s="7"/>
      <c r="L827" s="7"/>
      <c r="M827" s="7"/>
      <c r="N827" s="7"/>
      <c r="O827" s="6"/>
      <c r="P827" s="6"/>
      <c r="Q827" s="6"/>
      <c r="R827" s="6"/>
      <c r="S827" s="6"/>
      <c r="T827" s="6"/>
      <c r="U827" s="6"/>
      <c r="V827" s="7"/>
      <c r="W827" s="7"/>
      <c r="X827" s="7"/>
      <c r="Y827" s="7"/>
      <c r="Z827" s="6"/>
      <c r="AA827" s="6"/>
      <c r="AB827" s="6"/>
      <c r="AC827" s="6"/>
      <c r="AD827" s="6" t="s">
        <v>2307</v>
      </c>
      <c r="AE827" s="6"/>
      <c r="AF827" s="6"/>
      <c r="AG827" s="6"/>
      <c r="AH827" s="8" t="s">
        <v>260</v>
      </c>
    </row>
    <row r="828" spans="1:34" customFormat="1" ht="60">
      <c r="A828" s="5" t="s">
        <v>2308</v>
      </c>
      <c r="B828" s="6" t="s">
        <v>42</v>
      </c>
      <c r="C828" s="6" t="s">
        <v>96</v>
      </c>
      <c r="D828" s="6" t="s">
        <v>160</v>
      </c>
      <c r="E828" s="6" t="s">
        <v>73</v>
      </c>
      <c r="F828" s="7">
        <f>IF(E828="-",1,IF(G828&gt;0,1,0))</f>
        <v>1</v>
      </c>
      <c r="G828" s="7">
        <v>4</v>
      </c>
      <c r="H828" s="7"/>
      <c r="I828" s="7"/>
      <c r="J828" s="7"/>
      <c r="K828" s="7"/>
      <c r="L828" s="7"/>
      <c r="M828" s="7"/>
      <c r="N828" s="7"/>
      <c r="O828" s="6"/>
      <c r="P828" s="6"/>
      <c r="Q828" s="6"/>
      <c r="R828" s="6"/>
      <c r="S828" s="6"/>
      <c r="T828" s="6"/>
      <c r="U828" s="6"/>
      <c r="V828" s="7">
        <v>6</v>
      </c>
      <c r="W828" s="7">
        <v>3</v>
      </c>
      <c r="X828" s="7">
        <v>5</v>
      </c>
      <c r="Y828" s="7">
        <v>6</v>
      </c>
      <c r="Z828" s="6"/>
      <c r="AA828" s="6" t="s">
        <v>2287</v>
      </c>
      <c r="AB828" s="6"/>
      <c r="AC828" s="6"/>
      <c r="AD828" s="6" t="s">
        <v>2309</v>
      </c>
      <c r="AE828" s="6"/>
      <c r="AF828" s="6"/>
      <c r="AG828" s="6"/>
      <c r="AH828" s="8" t="s">
        <v>471</v>
      </c>
    </row>
    <row r="829" spans="1:34" customFormat="1" ht="15">
      <c r="A829" s="5" t="s">
        <v>2310</v>
      </c>
      <c r="B829" s="6" t="s">
        <v>126</v>
      </c>
      <c r="C829" s="6" t="s">
        <v>126</v>
      </c>
      <c r="D829" s="6" t="s">
        <v>51</v>
      </c>
      <c r="E829" s="6" t="s">
        <v>66</v>
      </c>
      <c r="F829" s="7">
        <f>IF(E829="-",1,IF(G829&gt;0,1,0))</f>
        <v>1</v>
      </c>
      <c r="G829" s="7">
        <v>1</v>
      </c>
      <c r="H829" s="7"/>
      <c r="I829" s="7"/>
      <c r="J829" s="7"/>
      <c r="K829" s="7"/>
      <c r="L829" s="7"/>
      <c r="M829" s="7"/>
      <c r="N829" s="7"/>
      <c r="O829" s="6"/>
      <c r="P829" s="6"/>
      <c r="Q829" s="6"/>
      <c r="R829" s="6"/>
      <c r="S829" s="6" t="s">
        <v>128</v>
      </c>
      <c r="T829" s="6" t="s">
        <v>129</v>
      </c>
      <c r="U829" s="6" t="s">
        <v>130</v>
      </c>
      <c r="V829" s="7">
        <v>4</v>
      </c>
      <c r="W829" s="7">
        <v>2</v>
      </c>
      <c r="X829" s="7">
        <v>3</v>
      </c>
      <c r="Y829" s="7">
        <v>2</v>
      </c>
      <c r="Z829" s="6"/>
      <c r="AA829" s="6" t="s">
        <v>2311</v>
      </c>
      <c r="AB829" s="6" t="s">
        <v>2312</v>
      </c>
      <c r="AC829" s="6"/>
      <c r="AD829" s="6" t="s">
        <v>2313</v>
      </c>
      <c r="AE829" s="6"/>
      <c r="AF829" s="6"/>
      <c r="AG829" s="6"/>
      <c r="AH829" s="8" t="s">
        <v>912</v>
      </c>
    </row>
    <row r="830" spans="1:34" customFormat="1" ht="15">
      <c r="A830" s="5" t="s">
        <v>2314</v>
      </c>
      <c r="B830" s="6" t="s">
        <v>126</v>
      </c>
      <c r="C830" s="6" t="s">
        <v>126</v>
      </c>
      <c r="D830" s="6" t="s">
        <v>51</v>
      </c>
      <c r="E830" s="6"/>
      <c r="F830" s="7"/>
      <c r="G830" s="7"/>
      <c r="H830" s="7"/>
      <c r="I830" s="7"/>
      <c r="J830" s="7"/>
      <c r="K830" s="7"/>
      <c r="L830" s="7"/>
      <c r="M830" s="7"/>
      <c r="N830" s="7"/>
      <c r="O830" s="6"/>
      <c r="P830" s="6"/>
      <c r="Q830" s="6"/>
      <c r="R830" s="6"/>
      <c r="S830" s="6" t="s">
        <v>128</v>
      </c>
      <c r="T830" s="6" t="s">
        <v>135</v>
      </c>
      <c r="U830" s="6" t="s">
        <v>130</v>
      </c>
      <c r="V830" s="7">
        <v>4</v>
      </c>
      <c r="W830" s="7">
        <v>5</v>
      </c>
      <c r="X830" s="7">
        <v>3</v>
      </c>
      <c r="Y830" s="7">
        <v>4</v>
      </c>
      <c r="Z830" s="6"/>
      <c r="AA830" s="6" t="s">
        <v>2311</v>
      </c>
      <c r="AB830" s="6" t="s">
        <v>2312</v>
      </c>
      <c r="AC830" s="6"/>
      <c r="AD830" s="6" t="s">
        <v>2313</v>
      </c>
      <c r="AE830" s="6"/>
      <c r="AF830" s="6"/>
      <c r="AG830" s="6"/>
      <c r="AH830" s="8" t="s">
        <v>912</v>
      </c>
    </row>
    <row r="831" spans="1:34" customFormat="1" ht="36">
      <c r="A831" s="9" t="s">
        <v>2315</v>
      </c>
      <c r="B831" s="6" t="s">
        <v>42</v>
      </c>
      <c r="C831" s="10" t="s">
        <v>58</v>
      </c>
      <c r="D831" s="10" t="s">
        <v>209</v>
      </c>
      <c r="E831" s="10" t="s">
        <v>36</v>
      </c>
      <c r="F831" s="7">
        <f>IF(E831="-",1,IF(G831&gt;0,1,0))</f>
        <v>1</v>
      </c>
      <c r="G831" s="7">
        <v>0</v>
      </c>
      <c r="H831" s="7"/>
      <c r="I831" s="7"/>
      <c r="J831" s="7"/>
      <c r="K831" s="7"/>
      <c r="L831" s="7"/>
      <c r="M831" s="7"/>
      <c r="N831" s="7"/>
      <c r="O831" s="6"/>
      <c r="P831" s="6"/>
      <c r="Q831" s="6"/>
      <c r="R831" s="6"/>
      <c r="S831" s="6"/>
      <c r="T831" s="10"/>
      <c r="U831" s="6"/>
      <c r="V831" s="7"/>
      <c r="W831" s="7"/>
      <c r="X831" s="7"/>
      <c r="Y831" s="7"/>
      <c r="Z831" s="10" t="s">
        <v>2316</v>
      </c>
      <c r="AA831" s="10" t="s">
        <v>122</v>
      </c>
      <c r="AB831" s="10"/>
      <c r="AC831" s="10"/>
      <c r="AD831" s="10" t="s">
        <v>2317</v>
      </c>
      <c r="AE831" s="10"/>
      <c r="AF831" s="10"/>
      <c r="AG831" s="10"/>
      <c r="AH831" s="11" t="s">
        <v>1898</v>
      </c>
    </row>
    <row r="832" spans="1:34" customFormat="1" ht="48">
      <c r="A832" s="5" t="s">
        <v>2318</v>
      </c>
      <c r="B832" s="6" t="s">
        <v>42</v>
      </c>
      <c r="C832" s="6" t="s">
        <v>43</v>
      </c>
      <c r="D832" s="6" t="s">
        <v>127</v>
      </c>
      <c r="E832" s="6" t="s">
        <v>73</v>
      </c>
      <c r="F832" s="7">
        <f>IF(E832="-",1,IF(G832&gt;0,1,0))</f>
        <v>1</v>
      </c>
      <c r="G832" s="7">
        <v>1</v>
      </c>
      <c r="H832" s="7"/>
      <c r="I832" s="7"/>
      <c r="J832" s="7"/>
      <c r="K832" s="7"/>
      <c r="L832" s="7"/>
      <c r="M832" s="7"/>
      <c r="N832" s="7"/>
      <c r="O832" s="6"/>
      <c r="P832" s="6"/>
      <c r="Q832" s="6"/>
      <c r="R832" s="6"/>
      <c r="S832" s="6"/>
      <c r="T832" s="6"/>
      <c r="U832" s="6"/>
      <c r="V832" s="7"/>
      <c r="W832" s="7"/>
      <c r="X832" s="7"/>
      <c r="Y832" s="7"/>
      <c r="Z832" s="6"/>
      <c r="AA832" s="6"/>
      <c r="AB832" s="6"/>
      <c r="AC832" s="6" t="s">
        <v>46</v>
      </c>
      <c r="AD832" s="6" t="s">
        <v>2319</v>
      </c>
      <c r="AE832" s="6"/>
      <c r="AF832" s="6"/>
      <c r="AG832" s="6"/>
      <c r="AH832" s="8" t="s">
        <v>433</v>
      </c>
    </row>
    <row r="833" spans="1:34" customFormat="1" ht="24">
      <c r="A833" s="5" t="s">
        <v>2320</v>
      </c>
      <c r="B833" s="6" t="s">
        <v>126</v>
      </c>
      <c r="C833" s="6" t="s">
        <v>126</v>
      </c>
      <c r="D833" s="6" t="s">
        <v>59</v>
      </c>
      <c r="E833" s="6" t="s">
        <v>36</v>
      </c>
      <c r="F833" s="7">
        <f>IF(E833="-",1,IF(G833&gt;0,1,0))</f>
        <v>1</v>
      </c>
      <c r="G833" s="7">
        <v>0</v>
      </c>
      <c r="H833" s="7"/>
      <c r="I833" s="7"/>
      <c r="J833" s="7"/>
      <c r="K833" s="7"/>
      <c r="L833" s="7"/>
      <c r="M833" s="7"/>
      <c r="N833" s="7"/>
      <c r="O833" s="6"/>
      <c r="P833" s="6"/>
      <c r="Q833" s="6"/>
      <c r="R833" s="6"/>
      <c r="S833" s="6" t="s">
        <v>169</v>
      </c>
      <c r="T833" s="6" t="s">
        <v>129</v>
      </c>
      <c r="U833" s="6" t="s">
        <v>151</v>
      </c>
      <c r="V833" s="7">
        <v>8</v>
      </c>
      <c r="W833" s="7">
        <v>2</v>
      </c>
      <c r="X833" s="7">
        <v>6</v>
      </c>
      <c r="Y833" s="7">
        <v>3</v>
      </c>
      <c r="Z833" s="6"/>
      <c r="AA833" s="6" t="s">
        <v>1810</v>
      </c>
      <c r="AB833" s="6"/>
      <c r="AC833" s="6"/>
      <c r="AD833" s="6" t="s">
        <v>2321</v>
      </c>
      <c r="AE833" s="6"/>
      <c r="AF833" s="6"/>
      <c r="AG833" s="6"/>
      <c r="AH833" s="8" t="s">
        <v>260</v>
      </c>
    </row>
    <row r="834" spans="1:34" customFormat="1" ht="24">
      <c r="A834" s="5" t="s">
        <v>2322</v>
      </c>
      <c r="B834" s="6" t="s">
        <v>126</v>
      </c>
      <c r="C834" s="6" t="s">
        <v>126</v>
      </c>
      <c r="D834" s="6" t="s">
        <v>59</v>
      </c>
      <c r="E834" s="6"/>
      <c r="F834" s="7"/>
      <c r="G834" s="7"/>
      <c r="H834" s="7"/>
      <c r="I834" s="7"/>
      <c r="J834" s="7"/>
      <c r="K834" s="7"/>
      <c r="L834" s="7"/>
      <c r="M834" s="7"/>
      <c r="N834" s="7"/>
      <c r="O834" s="6"/>
      <c r="P834" s="6"/>
      <c r="Q834" s="6"/>
      <c r="R834" s="6"/>
      <c r="S834" s="6" t="s">
        <v>169</v>
      </c>
      <c r="T834" s="6" t="s">
        <v>135</v>
      </c>
      <c r="U834" s="6" t="s">
        <v>151</v>
      </c>
      <c r="V834" s="7">
        <v>8</v>
      </c>
      <c r="W834" s="7">
        <v>7</v>
      </c>
      <c r="X834" s="7">
        <v>6</v>
      </c>
      <c r="Y834" s="7">
        <v>8</v>
      </c>
      <c r="Z834" s="6"/>
      <c r="AA834" s="6" t="s">
        <v>1810</v>
      </c>
      <c r="AB834" s="6"/>
      <c r="AC834" s="6"/>
      <c r="AD834" s="6" t="s">
        <v>2323</v>
      </c>
      <c r="AE834" s="6" t="s">
        <v>2324</v>
      </c>
      <c r="AF834" s="6"/>
      <c r="AG834" s="6"/>
      <c r="AH834" s="8" t="s">
        <v>260</v>
      </c>
    </row>
    <row r="835" spans="1:34" customFormat="1" ht="36">
      <c r="A835" s="5" t="s">
        <v>2325</v>
      </c>
      <c r="B835" s="6" t="s">
        <v>126</v>
      </c>
      <c r="C835" s="6" t="s">
        <v>126</v>
      </c>
      <c r="D835" s="6" t="s">
        <v>44</v>
      </c>
      <c r="E835" s="6" t="s">
        <v>138</v>
      </c>
      <c r="F835" s="7">
        <f>IF(E835="-",1,IF(G835&gt;0,1,0))</f>
        <v>0</v>
      </c>
      <c r="G835" s="7">
        <v>0</v>
      </c>
      <c r="H835" s="7"/>
      <c r="I835" s="7"/>
      <c r="J835" s="7"/>
      <c r="K835" s="7"/>
      <c r="L835" s="7"/>
      <c r="M835" s="7"/>
      <c r="N835" s="7"/>
      <c r="O835" s="6"/>
      <c r="P835" s="6"/>
      <c r="Q835" s="6"/>
      <c r="R835" s="6"/>
      <c r="S835" s="6" t="s">
        <v>128</v>
      </c>
      <c r="T835" s="6" t="s">
        <v>129</v>
      </c>
      <c r="U835" s="6" t="s">
        <v>151</v>
      </c>
      <c r="V835" s="7">
        <v>9</v>
      </c>
      <c r="W835" s="7">
        <v>3</v>
      </c>
      <c r="X835" s="7">
        <v>10</v>
      </c>
      <c r="Y835" s="7">
        <v>4</v>
      </c>
      <c r="Z835" s="6"/>
      <c r="AA835" s="6" t="s">
        <v>2326</v>
      </c>
      <c r="AB835" s="6"/>
      <c r="AC835" s="6"/>
      <c r="AD835" s="6" t="s">
        <v>2327</v>
      </c>
      <c r="AE835" s="6"/>
      <c r="AF835" s="6"/>
      <c r="AG835" s="6"/>
      <c r="AH835" s="8" t="s">
        <v>1494</v>
      </c>
    </row>
    <row r="836" spans="1:34" customFormat="1" ht="36">
      <c r="A836" s="5" t="s">
        <v>2328</v>
      </c>
      <c r="B836" s="6" t="s">
        <v>126</v>
      </c>
      <c r="C836" s="6" t="s">
        <v>126</v>
      </c>
      <c r="D836" s="6" t="s">
        <v>44</v>
      </c>
      <c r="E836" s="6"/>
      <c r="F836" s="7"/>
      <c r="G836" s="7"/>
      <c r="H836" s="7"/>
      <c r="I836" s="7"/>
      <c r="J836" s="7"/>
      <c r="K836" s="7"/>
      <c r="L836" s="7"/>
      <c r="M836" s="7"/>
      <c r="N836" s="7"/>
      <c r="O836" s="6"/>
      <c r="P836" s="6"/>
      <c r="Q836" s="6"/>
      <c r="R836" s="6"/>
      <c r="S836" s="6" t="s">
        <v>128</v>
      </c>
      <c r="T836" s="6" t="s">
        <v>135</v>
      </c>
      <c r="U836" s="6" t="s">
        <v>151</v>
      </c>
      <c r="V836" s="7">
        <v>9</v>
      </c>
      <c r="W836" s="7">
        <v>6</v>
      </c>
      <c r="X836" s="7">
        <v>10</v>
      </c>
      <c r="Y836" s="7">
        <v>8</v>
      </c>
      <c r="Z836" s="6"/>
      <c r="AA836" s="6" t="s">
        <v>2326</v>
      </c>
      <c r="AB836" s="6"/>
      <c r="AC836" s="6"/>
      <c r="AD836" s="6" t="s">
        <v>2327</v>
      </c>
      <c r="AE836" s="6"/>
      <c r="AF836" s="6"/>
      <c r="AG836" s="6"/>
      <c r="AH836" s="8" t="s">
        <v>1494</v>
      </c>
    </row>
    <row r="837" spans="1:34" customFormat="1" ht="24">
      <c r="A837" s="9" t="s">
        <v>2329</v>
      </c>
      <c r="B837" s="10" t="s">
        <v>42</v>
      </c>
      <c r="C837" s="10" t="s">
        <v>91</v>
      </c>
      <c r="D837" s="6" t="s">
        <v>51</v>
      </c>
      <c r="E837" s="10" t="s">
        <v>73</v>
      </c>
      <c r="F837" s="7">
        <f>IF(E837="-",1,IF(G837&gt;0,1,0))</f>
        <v>1</v>
      </c>
      <c r="G837" s="7">
        <v>2</v>
      </c>
      <c r="H837" s="7"/>
      <c r="I837" s="7">
        <v>3</v>
      </c>
      <c r="J837" s="7"/>
      <c r="K837" s="7"/>
      <c r="L837" s="7"/>
      <c r="M837" s="7"/>
      <c r="N837" s="7"/>
      <c r="O837" s="10"/>
      <c r="P837" s="10"/>
      <c r="Q837" s="10"/>
      <c r="R837" s="10"/>
      <c r="S837" s="10"/>
      <c r="T837" s="10"/>
      <c r="U837" s="10"/>
      <c r="V837" s="7"/>
      <c r="W837" s="7"/>
      <c r="X837" s="7"/>
      <c r="Y837" s="7"/>
      <c r="Z837" s="10" t="s">
        <v>1480</v>
      </c>
      <c r="AA837" s="10"/>
      <c r="AB837" s="10"/>
      <c r="AC837" s="12" t="s">
        <v>87</v>
      </c>
      <c r="AD837" s="10" t="s">
        <v>2330</v>
      </c>
      <c r="AE837" s="10"/>
      <c r="AF837" s="10"/>
      <c r="AG837" s="10"/>
      <c r="AH837" s="11" t="s">
        <v>528</v>
      </c>
    </row>
    <row r="838" spans="1:34" customFormat="1" ht="24">
      <c r="A838" s="5" t="s">
        <v>2331</v>
      </c>
      <c r="B838" s="6" t="s">
        <v>33</v>
      </c>
      <c r="C838" s="6" t="s">
        <v>34</v>
      </c>
      <c r="D838" s="6" t="s">
        <v>51</v>
      </c>
      <c r="E838" s="6" t="s">
        <v>66</v>
      </c>
      <c r="F838" s="7">
        <f>IF(E838="-",1,IF(G838&gt;0,1,0))</f>
        <v>1</v>
      </c>
      <c r="G838" s="7">
        <v>4</v>
      </c>
      <c r="H838" s="7">
        <v>1</v>
      </c>
      <c r="I838" s="7" t="s">
        <v>36</v>
      </c>
      <c r="J838" s="7">
        <v>2</v>
      </c>
      <c r="K838" s="7"/>
      <c r="L838" s="7"/>
      <c r="M838" s="7"/>
      <c r="N838" s="7"/>
      <c r="O838" s="6"/>
      <c r="P838" s="6"/>
      <c r="Q838" s="6"/>
      <c r="R838" s="6"/>
      <c r="S838" s="6"/>
      <c r="T838" s="6"/>
      <c r="U838" s="6"/>
      <c r="V838" s="7"/>
      <c r="W838" s="7"/>
      <c r="X838" s="7"/>
      <c r="Y838" s="7"/>
      <c r="Z838" s="6"/>
      <c r="AA838" s="6"/>
      <c r="AB838" s="6"/>
      <c r="AC838" s="6"/>
      <c r="AD838" s="6" t="s">
        <v>2332</v>
      </c>
      <c r="AE838" s="6"/>
      <c r="AF838" s="6"/>
      <c r="AG838" s="6"/>
      <c r="AH838" s="8" t="s">
        <v>398</v>
      </c>
    </row>
    <row r="839" spans="1:34" customFormat="1" ht="36">
      <c r="A839" s="5" t="s">
        <v>2333</v>
      </c>
      <c r="B839" s="6" t="s">
        <v>42</v>
      </c>
      <c r="C839" s="6" t="s">
        <v>65</v>
      </c>
      <c r="D839" s="6" t="s">
        <v>78</v>
      </c>
      <c r="E839" s="6" t="s">
        <v>73</v>
      </c>
      <c r="F839" s="7">
        <f>IF(E839="-",1,IF(G839&gt;0,1,0))</f>
        <v>1</v>
      </c>
      <c r="G839" s="7">
        <v>4</v>
      </c>
      <c r="H839" s="7"/>
      <c r="I839" s="7">
        <v>1</v>
      </c>
      <c r="J839" s="7"/>
      <c r="K839" s="7"/>
      <c r="L839" s="7"/>
      <c r="M839" s="7"/>
      <c r="N839" s="7"/>
      <c r="O839" s="6"/>
      <c r="P839" s="6"/>
      <c r="Q839" s="6"/>
      <c r="R839" s="6"/>
      <c r="S839" s="6"/>
      <c r="T839" s="6"/>
      <c r="U839" s="6"/>
      <c r="V839" s="7"/>
      <c r="W839" s="7"/>
      <c r="X839" s="7"/>
      <c r="Y839" s="7"/>
      <c r="Z839" s="6"/>
      <c r="AA839" s="6" t="s">
        <v>818</v>
      </c>
      <c r="AB839" s="6"/>
      <c r="AC839" s="6"/>
      <c r="AD839" s="6" t="s">
        <v>2334</v>
      </c>
      <c r="AE839" s="6"/>
      <c r="AF839" s="6"/>
      <c r="AG839" s="6"/>
      <c r="AH839" s="8" t="s">
        <v>398</v>
      </c>
    </row>
    <row r="840" spans="1:34" customFormat="1" ht="72">
      <c r="A840" s="5" t="s">
        <v>2335</v>
      </c>
      <c r="B840" s="6" t="s">
        <v>42</v>
      </c>
      <c r="C840" s="6" t="s">
        <v>137</v>
      </c>
      <c r="D840" s="6" t="s">
        <v>51</v>
      </c>
      <c r="E840" s="6" t="s">
        <v>138</v>
      </c>
      <c r="F840" s="7">
        <f>IF(E840="-",1,IF(G840&gt;0,1,0))</f>
        <v>1</v>
      </c>
      <c r="G840" s="7">
        <v>1</v>
      </c>
      <c r="H840" s="7"/>
      <c r="I840" s="7"/>
      <c r="J840" s="7"/>
      <c r="K840" s="7"/>
      <c r="L840" s="7"/>
      <c r="M840" s="7"/>
      <c r="N840" s="7"/>
      <c r="O840" s="6"/>
      <c r="P840" s="6"/>
      <c r="Q840" s="6"/>
      <c r="R840" s="6"/>
      <c r="S840" s="6"/>
      <c r="T840" s="6"/>
      <c r="U840" s="6"/>
      <c r="V840" s="7"/>
      <c r="W840" s="7"/>
      <c r="X840" s="7"/>
      <c r="Y840" s="7"/>
      <c r="Z840" s="6" t="s">
        <v>338</v>
      </c>
      <c r="AA840" s="6" t="s">
        <v>122</v>
      </c>
      <c r="AB840" s="6"/>
      <c r="AC840" s="6"/>
      <c r="AD840" s="6" t="s">
        <v>2336</v>
      </c>
      <c r="AE840" s="6" t="s">
        <v>2337</v>
      </c>
      <c r="AF840" s="6" t="s">
        <v>2338</v>
      </c>
      <c r="AG840" s="6"/>
      <c r="AH840" s="8" t="s">
        <v>56</v>
      </c>
    </row>
    <row r="841" spans="1:34" customFormat="1" ht="24">
      <c r="A841" s="5" t="s">
        <v>2339</v>
      </c>
      <c r="B841" s="6" t="s">
        <v>126</v>
      </c>
      <c r="C841" s="6" t="s">
        <v>126</v>
      </c>
      <c r="D841" s="6" t="s">
        <v>35</v>
      </c>
      <c r="E841" s="6" t="s">
        <v>36</v>
      </c>
      <c r="F841" s="7">
        <f>IF(E841="-",1,IF(G841&gt;0,1,0))</f>
        <v>1</v>
      </c>
      <c r="G841" s="7">
        <v>0</v>
      </c>
      <c r="H841" s="7"/>
      <c r="I841" s="7"/>
      <c r="J841" s="7"/>
      <c r="K841" s="7"/>
      <c r="L841" s="7"/>
      <c r="M841" s="7"/>
      <c r="N841" s="7"/>
      <c r="O841" s="6"/>
      <c r="P841" s="6"/>
      <c r="Q841" s="6"/>
      <c r="R841" s="6"/>
      <c r="S841" s="6" t="s">
        <v>128</v>
      </c>
      <c r="T841" s="6" t="s">
        <v>129</v>
      </c>
      <c r="U841" s="6" t="s">
        <v>151</v>
      </c>
      <c r="V841" s="7">
        <v>3</v>
      </c>
      <c r="W841" s="7">
        <v>1</v>
      </c>
      <c r="X841" s="7">
        <v>2</v>
      </c>
      <c r="Y841" s="7">
        <v>1</v>
      </c>
      <c r="Z841" s="6"/>
      <c r="AA841" s="6" t="s">
        <v>1877</v>
      </c>
      <c r="AB841" s="6"/>
      <c r="AC841" s="6"/>
      <c r="AD841" s="6" t="s">
        <v>2340</v>
      </c>
      <c r="AE841" s="6"/>
      <c r="AF841" s="6"/>
      <c r="AG841" s="6"/>
      <c r="AH841" s="8" t="s">
        <v>104</v>
      </c>
    </row>
    <row r="842" spans="1:34" customFormat="1" ht="24">
      <c r="A842" s="5" t="s">
        <v>2341</v>
      </c>
      <c r="B842" s="6" t="s">
        <v>126</v>
      </c>
      <c r="C842" s="6" t="s">
        <v>126</v>
      </c>
      <c r="D842" s="6" t="s">
        <v>35</v>
      </c>
      <c r="E842" s="6"/>
      <c r="F842" s="7"/>
      <c r="G842" s="7"/>
      <c r="H842" s="7"/>
      <c r="I842" s="7"/>
      <c r="J842" s="7"/>
      <c r="K842" s="7"/>
      <c r="L842" s="7"/>
      <c r="M842" s="7"/>
      <c r="N842" s="7"/>
      <c r="O842" s="6"/>
      <c r="P842" s="6"/>
      <c r="Q842" s="6"/>
      <c r="R842" s="6"/>
      <c r="S842" s="6" t="s">
        <v>128</v>
      </c>
      <c r="T842" s="6" t="s">
        <v>135</v>
      </c>
      <c r="U842" s="6" t="s">
        <v>151</v>
      </c>
      <c r="V842" s="7">
        <v>3</v>
      </c>
      <c r="W842" s="7">
        <v>3</v>
      </c>
      <c r="X842" s="7">
        <v>2</v>
      </c>
      <c r="Y842" s="7">
        <v>3</v>
      </c>
      <c r="Z842" s="6"/>
      <c r="AA842" s="6" t="s">
        <v>1877</v>
      </c>
      <c r="AB842" s="6"/>
      <c r="AC842" s="6"/>
      <c r="AD842" s="6" t="s">
        <v>2340</v>
      </c>
      <c r="AE842" s="6"/>
      <c r="AF842" s="6"/>
      <c r="AG842" s="6"/>
      <c r="AH842" s="8" t="s">
        <v>104</v>
      </c>
    </row>
    <row r="843" spans="1:34" customFormat="1" ht="36">
      <c r="A843" s="5" t="s">
        <v>2342</v>
      </c>
      <c r="B843" s="6" t="s">
        <v>126</v>
      </c>
      <c r="C843" s="6" t="s">
        <v>126</v>
      </c>
      <c r="D843" s="6" t="s">
        <v>78</v>
      </c>
      <c r="E843" s="6" t="s">
        <v>66</v>
      </c>
      <c r="F843" s="7">
        <f>IF(E843="-",1,IF(G843&gt;0,1,0))</f>
        <v>1</v>
      </c>
      <c r="G843" s="7">
        <v>1</v>
      </c>
      <c r="H843" s="7"/>
      <c r="I843" s="7"/>
      <c r="J843" s="7"/>
      <c r="K843" s="7"/>
      <c r="L843" s="7"/>
      <c r="M843" s="7"/>
      <c r="N843" s="7"/>
      <c r="O843" s="6"/>
      <c r="P843" s="6"/>
      <c r="Q843" s="6"/>
      <c r="R843" s="6"/>
      <c r="S843" s="6" t="s">
        <v>169</v>
      </c>
      <c r="T843" s="6" t="s">
        <v>281</v>
      </c>
      <c r="U843" s="6" t="s">
        <v>151</v>
      </c>
      <c r="V843" s="7">
        <v>4</v>
      </c>
      <c r="W843" s="7">
        <v>2</v>
      </c>
      <c r="X843" s="7">
        <v>5</v>
      </c>
      <c r="Y843" s="7">
        <v>3</v>
      </c>
      <c r="Z843" s="6"/>
      <c r="AA843" s="6" t="s">
        <v>2343</v>
      </c>
      <c r="AB843" s="6"/>
      <c r="AC843" s="6"/>
      <c r="AD843" s="6" t="s">
        <v>2344</v>
      </c>
      <c r="AE843" s="6"/>
      <c r="AF843" s="6" t="s">
        <v>2345</v>
      </c>
      <c r="AG843" s="6"/>
      <c r="AH843" s="8" t="s">
        <v>81</v>
      </c>
    </row>
    <row r="844" spans="1:34" customFormat="1" ht="36">
      <c r="A844" s="5" t="s">
        <v>2346</v>
      </c>
      <c r="B844" s="6" t="s">
        <v>126</v>
      </c>
      <c r="C844" s="6" t="s">
        <v>126</v>
      </c>
      <c r="D844" s="6" t="s">
        <v>78</v>
      </c>
      <c r="E844" s="6"/>
      <c r="F844" s="7"/>
      <c r="G844" s="7"/>
      <c r="H844" s="7"/>
      <c r="I844" s="7"/>
      <c r="J844" s="7"/>
      <c r="K844" s="7"/>
      <c r="L844" s="7"/>
      <c r="M844" s="7"/>
      <c r="N844" s="7"/>
      <c r="O844" s="6"/>
      <c r="P844" s="6"/>
      <c r="Q844" s="6"/>
      <c r="R844" s="6"/>
      <c r="S844" s="6" t="s">
        <v>169</v>
      </c>
      <c r="T844" s="6" t="s">
        <v>135</v>
      </c>
      <c r="U844" s="6" t="s">
        <v>151</v>
      </c>
      <c r="V844" s="7">
        <v>4</v>
      </c>
      <c r="W844" s="7">
        <v>3</v>
      </c>
      <c r="X844" s="7">
        <v>5</v>
      </c>
      <c r="Y844" s="7">
        <v>4</v>
      </c>
      <c r="Z844" s="6"/>
      <c r="AA844" s="6" t="s">
        <v>2343</v>
      </c>
      <c r="AB844" s="6"/>
      <c r="AC844" s="6"/>
      <c r="AD844" s="6" t="s">
        <v>2344</v>
      </c>
      <c r="AE844" s="6"/>
      <c r="AF844" s="6" t="s">
        <v>2345</v>
      </c>
      <c r="AG844" s="6"/>
      <c r="AH844" s="8" t="s">
        <v>81</v>
      </c>
    </row>
    <row r="845" spans="1:34" customFormat="1" ht="24">
      <c r="A845" s="5" t="s">
        <v>2347</v>
      </c>
      <c r="B845" s="6" t="s">
        <v>42</v>
      </c>
      <c r="C845" s="6" t="s">
        <v>137</v>
      </c>
      <c r="D845" s="6" t="s">
        <v>51</v>
      </c>
      <c r="E845" s="6" t="s">
        <v>138</v>
      </c>
      <c r="F845" s="7">
        <f>IF(E845="-",1,IF(G845&gt;0,1,0))</f>
        <v>1</v>
      </c>
      <c r="G845" s="7">
        <v>1</v>
      </c>
      <c r="H845" s="7"/>
      <c r="I845" s="7"/>
      <c r="J845" s="7"/>
      <c r="K845" s="7"/>
      <c r="L845" s="7"/>
      <c r="M845" s="7"/>
      <c r="N845" s="7"/>
      <c r="O845" s="6"/>
      <c r="P845" s="6"/>
      <c r="Q845" s="6"/>
      <c r="R845" s="6"/>
      <c r="S845" s="6"/>
      <c r="T845" s="6"/>
      <c r="U845" s="6"/>
      <c r="V845" s="7"/>
      <c r="W845" s="7"/>
      <c r="X845" s="7"/>
      <c r="Y845" s="7"/>
      <c r="Z845" s="6" t="s">
        <v>634</v>
      </c>
      <c r="AA845" s="6" t="s">
        <v>122</v>
      </c>
      <c r="AB845" s="6"/>
      <c r="AC845" s="6"/>
      <c r="AD845" s="6" t="s">
        <v>2348</v>
      </c>
      <c r="AE845" s="6" t="s">
        <v>2349</v>
      </c>
      <c r="AF845" s="6"/>
      <c r="AG845" s="6"/>
      <c r="AH845" s="8" t="s">
        <v>100</v>
      </c>
    </row>
    <row r="846" spans="1:34" customFormat="1" ht="15">
      <c r="A846" s="5" t="s">
        <v>2350</v>
      </c>
      <c r="B846" s="6" t="s">
        <v>126</v>
      </c>
      <c r="C846" s="6" t="s">
        <v>126</v>
      </c>
      <c r="D846" s="6" t="s">
        <v>51</v>
      </c>
      <c r="E846" s="6" t="s">
        <v>73</v>
      </c>
      <c r="F846" s="7">
        <f>IF(E846="-",1,IF(G846&gt;0,1,0))</f>
        <v>1</v>
      </c>
      <c r="G846" s="7">
        <v>1</v>
      </c>
      <c r="H846" s="7"/>
      <c r="I846" s="7"/>
      <c r="J846" s="7"/>
      <c r="K846" s="7"/>
      <c r="L846" s="7"/>
      <c r="M846" s="7"/>
      <c r="N846" s="7"/>
      <c r="O846" s="6"/>
      <c r="P846" s="6"/>
      <c r="Q846" s="6"/>
      <c r="R846" s="6"/>
      <c r="S846" s="6" t="s">
        <v>128</v>
      </c>
      <c r="T846" s="6" t="s">
        <v>175</v>
      </c>
      <c r="U846" s="6" t="s">
        <v>151</v>
      </c>
      <c r="V846" s="7">
        <v>7</v>
      </c>
      <c r="W846" s="7">
        <v>3</v>
      </c>
      <c r="X846" s="7">
        <v>9</v>
      </c>
      <c r="Y846" s="7">
        <v>2</v>
      </c>
      <c r="Z846" s="6"/>
      <c r="AA846" s="6" t="s">
        <v>1303</v>
      </c>
      <c r="AB846" s="6"/>
      <c r="AC846" s="6"/>
      <c r="AD846" s="6" t="s">
        <v>2351</v>
      </c>
      <c r="AE846" s="6"/>
      <c r="AF846" s="6"/>
      <c r="AG846" s="6"/>
      <c r="AH846" s="8" t="s">
        <v>166</v>
      </c>
    </row>
    <row r="847" spans="1:34" customFormat="1" ht="15">
      <c r="A847" s="5" t="s">
        <v>2352</v>
      </c>
      <c r="B847" s="6" t="s">
        <v>126</v>
      </c>
      <c r="C847" s="6" t="s">
        <v>126</v>
      </c>
      <c r="D847" s="6" t="s">
        <v>51</v>
      </c>
      <c r="E847" s="6"/>
      <c r="F847" s="7"/>
      <c r="G847" s="7"/>
      <c r="H847" s="7"/>
      <c r="I847" s="7"/>
      <c r="J847" s="7"/>
      <c r="K847" s="7"/>
      <c r="L847" s="7"/>
      <c r="M847" s="7"/>
      <c r="N847" s="7"/>
      <c r="O847" s="6"/>
      <c r="P847" s="6"/>
      <c r="Q847" s="6"/>
      <c r="R847" s="6"/>
      <c r="S847" s="6" t="s">
        <v>128</v>
      </c>
      <c r="T847" s="6" t="s">
        <v>135</v>
      </c>
      <c r="U847" s="6" t="s">
        <v>151</v>
      </c>
      <c r="V847" s="7">
        <v>7</v>
      </c>
      <c r="W847" s="7">
        <v>5</v>
      </c>
      <c r="X847" s="7">
        <v>9</v>
      </c>
      <c r="Y847" s="7">
        <v>7</v>
      </c>
      <c r="Z847" s="6"/>
      <c r="AA847" s="6" t="s">
        <v>1303</v>
      </c>
      <c r="AB847" s="6"/>
      <c r="AC847" s="6"/>
      <c r="AD847" s="6" t="s">
        <v>2351</v>
      </c>
      <c r="AE847" s="6"/>
      <c r="AF847" s="6"/>
      <c r="AG847" s="6"/>
      <c r="AH847" s="8" t="s">
        <v>166</v>
      </c>
    </row>
    <row r="848" spans="1:34" customFormat="1" ht="24">
      <c r="A848" s="5" t="s">
        <v>2353</v>
      </c>
      <c r="B848" s="6" t="s">
        <v>42</v>
      </c>
      <c r="C848" s="6" t="s">
        <v>137</v>
      </c>
      <c r="D848" s="6" t="s">
        <v>51</v>
      </c>
      <c r="E848" s="6" t="s">
        <v>138</v>
      </c>
      <c r="F848" s="7">
        <f>IF(E848="-",1,IF(G848&gt;0,1,0))</f>
        <v>1</v>
      </c>
      <c r="G848" s="7">
        <v>1</v>
      </c>
      <c r="H848" s="7"/>
      <c r="I848" s="7"/>
      <c r="J848" s="7"/>
      <c r="K848" s="7"/>
      <c r="L848" s="7"/>
      <c r="M848" s="7"/>
      <c r="N848" s="7"/>
      <c r="O848" s="6"/>
      <c r="P848" s="6"/>
      <c r="Q848" s="6"/>
      <c r="R848" s="6"/>
      <c r="S848" s="6"/>
      <c r="T848" s="6"/>
      <c r="U848" s="6"/>
      <c r="V848" s="7"/>
      <c r="W848" s="7"/>
      <c r="X848" s="7"/>
      <c r="Y848" s="7"/>
      <c r="Z848" s="6" t="s">
        <v>411</v>
      </c>
      <c r="AA848" s="6" t="s">
        <v>122</v>
      </c>
      <c r="AB848" s="6"/>
      <c r="AC848" s="6"/>
      <c r="AD848" s="6" t="s">
        <v>2354</v>
      </c>
      <c r="AE848" s="6" t="s">
        <v>2355</v>
      </c>
      <c r="AF848" s="6"/>
      <c r="AG848" s="6"/>
      <c r="AH848" s="8" t="s">
        <v>514</v>
      </c>
    </row>
    <row r="849" spans="1:34" customFormat="1" ht="60">
      <c r="A849" s="9" t="s">
        <v>2356</v>
      </c>
      <c r="B849" s="10" t="s">
        <v>42</v>
      </c>
      <c r="C849" s="10" t="s">
        <v>91</v>
      </c>
      <c r="D849" s="10" t="s">
        <v>44</v>
      </c>
      <c r="E849" s="10" t="s">
        <v>66</v>
      </c>
      <c r="F849" s="7">
        <f>IF(E849="-",1,IF(G849&gt;0,1,0))</f>
        <v>1</v>
      </c>
      <c r="G849" s="7">
        <v>1</v>
      </c>
      <c r="H849" s="7"/>
      <c r="I849" s="7">
        <v>6</v>
      </c>
      <c r="J849" s="7"/>
      <c r="K849" s="7"/>
      <c r="L849" s="7"/>
      <c r="M849" s="7"/>
      <c r="N849" s="7"/>
      <c r="O849" s="10"/>
      <c r="P849" s="10"/>
      <c r="Q849" s="10"/>
      <c r="R849" s="10"/>
      <c r="S849" s="10"/>
      <c r="T849" s="10"/>
      <c r="U849" s="10"/>
      <c r="V849" s="7"/>
      <c r="W849" s="7"/>
      <c r="X849" s="7"/>
      <c r="Y849" s="7"/>
      <c r="Z849" s="10" t="s">
        <v>2357</v>
      </c>
      <c r="AA849" s="10"/>
      <c r="AB849" s="10"/>
      <c r="AC849" s="12" t="s">
        <v>102</v>
      </c>
      <c r="AD849" s="10" t="s">
        <v>2358</v>
      </c>
      <c r="AE849" s="10"/>
      <c r="AF849" s="10"/>
      <c r="AG849" s="10"/>
      <c r="AH849" s="11" t="s">
        <v>120</v>
      </c>
    </row>
    <row r="850" spans="1:34" customFormat="1" ht="48">
      <c r="A850" s="9" t="s">
        <v>2359</v>
      </c>
      <c r="B850" s="10" t="s">
        <v>42</v>
      </c>
      <c r="C850" s="10" t="s">
        <v>91</v>
      </c>
      <c r="D850" s="10" t="s">
        <v>44</v>
      </c>
      <c r="E850" s="10" t="s">
        <v>73</v>
      </c>
      <c r="F850" s="7">
        <f>IF(E850="-",1,IF(G850&gt;0,1,0))</f>
        <v>0</v>
      </c>
      <c r="G850" s="7">
        <v>0</v>
      </c>
      <c r="H850" s="7"/>
      <c r="I850" s="7">
        <v>5</v>
      </c>
      <c r="J850" s="7"/>
      <c r="K850" s="7"/>
      <c r="L850" s="7"/>
      <c r="M850" s="7"/>
      <c r="N850" s="7"/>
      <c r="O850" s="10"/>
      <c r="P850" s="10"/>
      <c r="Q850" s="10"/>
      <c r="R850" s="10"/>
      <c r="S850" s="10"/>
      <c r="T850" s="10"/>
      <c r="U850" s="10"/>
      <c r="V850" s="7"/>
      <c r="W850" s="7"/>
      <c r="X850" s="7"/>
      <c r="Y850" s="7"/>
      <c r="Z850" s="10" t="s">
        <v>139</v>
      </c>
      <c r="AA850" s="10"/>
      <c r="AB850" s="10"/>
      <c r="AC850" s="12" t="s">
        <v>46</v>
      </c>
      <c r="AD850" s="10" t="s">
        <v>2360</v>
      </c>
      <c r="AE850" s="10"/>
      <c r="AF850" s="10"/>
      <c r="AG850" s="10"/>
      <c r="AH850" s="11" t="s">
        <v>124</v>
      </c>
    </row>
    <row r="851" spans="1:34" customFormat="1" ht="72">
      <c r="A851" s="5" t="s">
        <v>2361</v>
      </c>
      <c r="B851" s="6" t="s">
        <v>42</v>
      </c>
      <c r="C851" s="6" t="s">
        <v>327</v>
      </c>
      <c r="D851" s="6" t="s">
        <v>160</v>
      </c>
      <c r="E851" s="6" t="s">
        <v>66</v>
      </c>
      <c r="F851" s="7">
        <f>IF(E851="-",1,IF(G851&gt;0,1,0))</f>
        <v>1</v>
      </c>
      <c r="G851" s="7">
        <v>4</v>
      </c>
      <c r="H851" s="7"/>
      <c r="I851" s="7"/>
      <c r="J851" s="7"/>
      <c r="K851" s="7"/>
      <c r="L851" s="7"/>
      <c r="M851" s="7">
        <v>5</v>
      </c>
      <c r="N851" s="7"/>
      <c r="O851" s="6"/>
      <c r="P851" s="6"/>
      <c r="Q851" s="6"/>
      <c r="R851" s="6"/>
      <c r="S851" s="6"/>
      <c r="T851" s="6"/>
      <c r="U851" s="6"/>
      <c r="V851" s="7"/>
      <c r="W851" s="7"/>
      <c r="X851" s="7"/>
      <c r="Y851" s="7"/>
      <c r="Z851" s="6"/>
      <c r="AA851" s="6"/>
      <c r="AB851" s="6"/>
      <c r="AC851" s="6" t="s">
        <v>145</v>
      </c>
      <c r="AD851" s="6" t="s">
        <v>2362</v>
      </c>
      <c r="AE851" s="6"/>
      <c r="AF851" s="6"/>
      <c r="AG851" s="6"/>
      <c r="AH851" s="8" t="s">
        <v>457</v>
      </c>
    </row>
    <row r="852" spans="1:34" customFormat="1" ht="48">
      <c r="A852" s="9" t="s">
        <v>2363</v>
      </c>
      <c r="B852" s="10" t="s">
        <v>42</v>
      </c>
      <c r="C852" s="10" t="s">
        <v>91</v>
      </c>
      <c r="D852" s="10" t="s">
        <v>160</v>
      </c>
      <c r="E852" s="10" t="s">
        <v>45</v>
      </c>
      <c r="F852" s="7">
        <f>IF(E852="-",1,IF(G852&gt;0,1,0))</f>
        <v>1</v>
      </c>
      <c r="G852" s="7">
        <v>2</v>
      </c>
      <c r="H852" s="7"/>
      <c r="I852" s="7">
        <v>6</v>
      </c>
      <c r="J852" s="7"/>
      <c r="K852" s="7"/>
      <c r="L852" s="7"/>
      <c r="M852" s="7"/>
      <c r="N852" s="7"/>
      <c r="O852" s="10"/>
      <c r="P852" s="10"/>
      <c r="Q852" s="10"/>
      <c r="R852" s="10"/>
      <c r="S852" s="10"/>
      <c r="T852" s="10"/>
      <c r="U852" s="10"/>
      <c r="V852" s="7"/>
      <c r="W852" s="7"/>
      <c r="X852" s="7"/>
      <c r="Y852" s="7"/>
      <c r="Z852" s="10" t="s">
        <v>811</v>
      </c>
      <c r="AA852" s="10"/>
      <c r="AB852" s="10"/>
      <c r="AC852" s="12" t="s">
        <v>145</v>
      </c>
      <c r="AD852" s="10" t="s">
        <v>2364</v>
      </c>
      <c r="AE852" s="10"/>
      <c r="AF852" s="10" t="s">
        <v>2365</v>
      </c>
      <c r="AG852" s="10"/>
      <c r="AH852" s="11" t="s">
        <v>56</v>
      </c>
    </row>
    <row r="853" spans="1:34" customFormat="1" ht="24">
      <c r="A853" s="5" t="s">
        <v>2366</v>
      </c>
      <c r="B853" s="6" t="s">
        <v>42</v>
      </c>
      <c r="C853" s="6" t="s">
        <v>161</v>
      </c>
      <c r="D853" s="6" t="s">
        <v>127</v>
      </c>
      <c r="E853" s="6" t="s">
        <v>73</v>
      </c>
      <c r="F853" s="7">
        <f>IF(E853="-",1,IF(G853&gt;0,1,0))</f>
        <v>1</v>
      </c>
      <c r="G853" s="7">
        <v>1</v>
      </c>
      <c r="H853" s="7"/>
      <c r="I853" s="7"/>
      <c r="J853" s="7"/>
      <c r="K853" s="7">
        <v>4</v>
      </c>
      <c r="L853" s="7"/>
      <c r="M853" s="7"/>
      <c r="N853" s="7"/>
      <c r="O853" s="6"/>
      <c r="P853" s="6"/>
      <c r="Q853" s="6"/>
      <c r="R853" s="6"/>
      <c r="S853" s="6"/>
      <c r="T853" s="6"/>
      <c r="U853" s="6"/>
      <c r="V853" s="7"/>
      <c r="W853" s="7"/>
      <c r="X853" s="7"/>
      <c r="Y853" s="7"/>
      <c r="Z853" s="6" t="s">
        <v>553</v>
      </c>
      <c r="AA853" s="6" t="s">
        <v>122</v>
      </c>
      <c r="AB853" s="6"/>
      <c r="AC853" s="6"/>
      <c r="AD853" s="6" t="s">
        <v>2367</v>
      </c>
      <c r="AE853" s="6"/>
      <c r="AF853" s="6" t="s">
        <v>2368</v>
      </c>
      <c r="AG853" s="6"/>
      <c r="AH853" s="8" t="s">
        <v>891</v>
      </c>
    </row>
    <row r="854" spans="1:34" customFormat="1" ht="60">
      <c r="A854" s="5" t="s">
        <v>2369</v>
      </c>
      <c r="B854" s="6" t="s">
        <v>42</v>
      </c>
      <c r="C854" s="6" t="s">
        <v>86</v>
      </c>
      <c r="D854" s="6" t="s">
        <v>193</v>
      </c>
      <c r="E854" s="6" t="s">
        <v>36</v>
      </c>
      <c r="F854" s="7">
        <f>IF(E854="-",1,IF(G854&gt;0,1,0))</f>
        <v>1</v>
      </c>
      <c r="G854" s="7">
        <v>0</v>
      </c>
      <c r="H854" s="7"/>
      <c r="I854" s="7"/>
      <c r="J854" s="7"/>
      <c r="K854" s="7"/>
      <c r="L854" s="7"/>
      <c r="M854" s="7">
        <v>4</v>
      </c>
      <c r="N854" s="7"/>
      <c r="O854" s="6"/>
      <c r="P854" s="6"/>
      <c r="Q854" s="6"/>
      <c r="R854" s="6"/>
      <c r="S854" s="6"/>
      <c r="T854" s="6"/>
      <c r="U854" s="6"/>
      <c r="V854" s="7"/>
      <c r="W854" s="7"/>
      <c r="X854" s="7"/>
      <c r="Y854" s="7"/>
      <c r="Z854" s="6"/>
      <c r="AA854" s="6"/>
      <c r="AB854" s="6"/>
      <c r="AC854" s="6" t="s">
        <v>2370</v>
      </c>
      <c r="AD854" s="6" t="s">
        <v>2371</v>
      </c>
      <c r="AE854" s="6"/>
      <c r="AF854" s="6"/>
      <c r="AG854" s="6"/>
      <c r="AH854" s="8" t="s">
        <v>255</v>
      </c>
    </row>
    <row r="855" spans="1:34" customFormat="1" ht="48">
      <c r="A855" s="5" t="s">
        <v>2372</v>
      </c>
      <c r="B855" s="6" t="s">
        <v>42</v>
      </c>
      <c r="C855" s="6" t="s">
        <v>50</v>
      </c>
      <c r="D855" s="6" t="s">
        <v>193</v>
      </c>
      <c r="E855" s="6" t="s">
        <v>36</v>
      </c>
      <c r="F855" s="7">
        <f>IF(E855="-",1,IF(G855&gt;0,1,0))</f>
        <v>1</v>
      </c>
      <c r="G855" s="7">
        <v>0</v>
      </c>
      <c r="H855" s="7"/>
      <c r="I855" s="7"/>
      <c r="J855" s="7"/>
      <c r="K855" s="7"/>
      <c r="L855" s="7"/>
      <c r="M855" s="7"/>
      <c r="N855" s="7"/>
      <c r="O855" s="6"/>
      <c r="P855" s="6"/>
      <c r="Q855" s="6"/>
      <c r="R855" s="6"/>
      <c r="S855" s="6"/>
      <c r="T855" s="6"/>
      <c r="U855" s="6"/>
      <c r="V855" s="7">
        <v>5</v>
      </c>
      <c r="W855" s="7">
        <v>2</v>
      </c>
      <c r="X855" s="7">
        <v>5</v>
      </c>
      <c r="Y855" s="7">
        <v>4</v>
      </c>
      <c r="Z855" s="6" t="s">
        <v>2373</v>
      </c>
      <c r="AA855" s="6" t="s">
        <v>1865</v>
      </c>
      <c r="AB855" s="6"/>
      <c r="AC855" s="6"/>
      <c r="AD855" s="6" t="s">
        <v>2374</v>
      </c>
      <c r="AE855" s="6"/>
      <c r="AF855" s="6"/>
      <c r="AG855" s="6"/>
      <c r="AH855" s="8" t="s">
        <v>670</v>
      </c>
    </row>
    <row r="856" spans="1:34" customFormat="1" ht="36">
      <c r="A856" s="5" t="s">
        <v>2375</v>
      </c>
      <c r="B856" s="6" t="s">
        <v>42</v>
      </c>
      <c r="C856" s="6" t="s">
        <v>65</v>
      </c>
      <c r="D856" s="6" t="s">
        <v>44</v>
      </c>
      <c r="E856" s="6" t="s">
        <v>45</v>
      </c>
      <c r="F856" s="7">
        <f>IF(E856="-",1,IF(G856&gt;0,1,0))</f>
        <v>0</v>
      </c>
      <c r="G856" s="7">
        <v>0</v>
      </c>
      <c r="H856" s="7"/>
      <c r="I856" s="7">
        <v>7</v>
      </c>
      <c r="J856" s="7"/>
      <c r="K856" s="7"/>
      <c r="L856" s="7"/>
      <c r="M856" s="7"/>
      <c r="N856" s="7"/>
      <c r="O856" s="6"/>
      <c r="P856" s="6"/>
      <c r="Q856" s="6"/>
      <c r="R856" s="6"/>
      <c r="S856" s="6"/>
      <c r="T856" s="6"/>
      <c r="U856" s="6"/>
      <c r="V856" s="7"/>
      <c r="W856" s="7"/>
      <c r="X856" s="7"/>
      <c r="Y856" s="7"/>
      <c r="Z856" s="6" t="s">
        <v>117</v>
      </c>
      <c r="AA856" s="6" t="s">
        <v>243</v>
      </c>
      <c r="AB856" s="6"/>
      <c r="AC856" s="6"/>
      <c r="AD856" s="6" t="s">
        <v>2376</v>
      </c>
      <c r="AE856" s="6"/>
      <c r="AF856" s="6"/>
      <c r="AG856" s="6"/>
      <c r="AH856" s="8" t="s">
        <v>120</v>
      </c>
    </row>
    <row r="857" spans="1:34" customFormat="1" ht="24">
      <c r="A857" s="5" t="s">
        <v>2377</v>
      </c>
      <c r="B857" s="6" t="s">
        <v>33</v>
      </c>
      <c r="C857" s="6" t="s">
        <v>34</v>
      </c>
      <c r="D857" s="6" t="s">
        <v>51</v>
      </c>
      <c r="E857" s="6" t="s">
        <v>73</v>
      </c>
      <c r="F857" s="7">
        <f>IF(E857="-",1,IF(G857&gt;0,1,0))</f>
        <v>1</v>
      </c>
      <c r="G857" s="7">
        <v>4</v>
      </c>
      <c r="H857" s="7">
        <v>3</v>
      </c>
      <c r="I857" s="7" t="s">
        <v>36</v>
      </c>
      <c r="J857" s="7">
        <v>2</v>
      </c>
      <c r="K857" s="7"/>
      <c r="L857" s="7"/>
      <c r="M857" s="7"/>
      <c r="N857" s="7"/>
      <c r="O857" s="6"/>
      <c r="P857" s="6"/>
      <c r="Q857" s="6"/>
      <c r="R857" s="6"/>
      <c r="S857" s="6"/>
      <c r="T857" s="6"/>
      <c r="U857" s="6"/>
      <c r="V857" s="7"/>
      <c r="W857" s="7"/>
      <c r="X857" s="7"/>
      <c r="Y857" s="7"/>
      <c r="Z857" s="6"/>
      <c r="AA857" s="6"/>
      <c r="AB857" s="6"/>
      <c r="AC857" s="6"/>
      <c r="AD857" s="6" t="s">
        <v>2378</v>
      </c>
      <c r="AE857" s="6"/>
      <c r="AF857" s="6"/>
      <c r="AG857" s="6"/>
      <c r="AH857" s="8" t="s">
        <v>48</v>
      </c>
    </row>
    <row r="858" spans="1:34" customFormat="1" ht="24">
      <c r="A858" s="5" t="s">
        <v>2379</v>
      </c>
      <c r="B858" s="6" t="s">
        <v>126</v>
      </c>
      <c r="C858" s="6" t="s">
        <v>126</v>
      </c>
      <c r="D858" s="6" t="s">
        <v>262</v>
      </c>
      <c r="E858" s="6" t="s">
        <v>36</v>
      </c>
      <c r="F858" s="7">
        <f>IF(E858="-",1,IF(G858&gt;0,1,0))</f>
        <v>1</v>
      </c>
      <c r="G858" s="7">
        <v>0</v>
      </c>
      <c r="H858" s="7"/>
      <c r="I858" s="7"/>
      <c r="J858" s="7"/>
      <c r="K858" s="7"/>
      <c r="L858" s="7"/>
      <c r="M858" s="7"/>
      <c r="N858" s="7"/>
      <c r="O858" s="6"/>
      <c r="P858" s="6"/>
      <c r="Q858" s="6"/>
      <c r="R858" s="6"/>
      <c r="S858" s="6" t="s">
        <v>128</v>
      </c>
      <c r="T858" s="6" t="s">
        <v>129</v>
      </c>
      <c r="U858" s="6" t="s">
        <v>130</v>
      </c>
      <c r="V858" s="7">
        <v>3</v>
      </c>
      <c r="W858" s="7">
        <v>1</v>
      </c>
      <c r="X858" s="7">
        <v>3</v>
      </c>
      <c r="Y858" s="7">
        <v>1</v>
      </c>
      <c r="Z858" s="6"/>
      <c r="AA858" s="6" t="s">
        <v>2380</v>
      </c>
      <c r="AB858" s="6"/>
      <c r="AC858" s="6"/>
      <c r="AD858" s="6" t="s">
        <v>2381</v>
      </c>
      <c r="AE858" s="6" t="s">
        <v>2382</v>
      </c>
      <c r="AF858" s="6"/>
      <c r="AG858" s="6"/>
      <c r="AH858" s="8" t="s">
        <v>1139</v>
      </c>
    </row>
    <row r="859" spans="1:34" customFormat="1" ht="24">
      <c r="A859" s="5" t="s">
        <v>2383</v>
      </c>
      <c r="B859" s="6" t="s">
        <v>126</v>
      </c>
      <c r="C859" s="6" t="s">
        <v>126</v>
      </c>
      <c r="D859" s="6" t="s">
        <v>262</v>
      </c>
      <c r="E859" s="6"/>
      <c r="F859" s="7"/>
      <c r="G859" s="7"/>
      <c r="H859" s="7"/>
      <c r="I859" s="7"/>
      <c r="J859" s="7"/>
      <c r="K859" s="7"/>
      <c r="L859" s="7"/>
      <c r="M859" s="7"/>
      <c r="N859" s="7"/>
      <c r="O859" s="6"/>
      <c r="P859" s="6"/>
      <c r="Q859" s="6"/>
      <c r="R859" s="6"/>
      <c r="S859" s="6" t="s">
        <v>128</v>
      </c>
      <c r="T859" s="6" t="s">
        <v>135</v>
      </c>
      <c r="U859" s="6" t="s">
        <v>130</v>
      </c>
      <c r="V859" s="7">
        <v>3</v>
      </c>
      <c r="W859" s="7">
        <v>2</v>
      </c>
      <c r="X859" s="7">
        <v>3</v>
      </c>
      <c r="Y859" s="7">
        <v>3</v>
      </c>
      <c r="Z859" s="6"/>
      <c r="AA859" s="6" t="s">
        <v>2380</v>
      </c>
      <c r="AB859" s="6"/>
      <c r="AC859" s="6"/>
      <c r="AD859" s="6" t="s">
        <v>2381</v>
      </c>
      <c r="AE859" s="6" t="s">
        <v>2382</v>
      </c>
      <c r="AF859" s="6"/>
      <c r="AG859" s="6"/>
      <c r="AH859" s="8" t="s">
        <v>1139</v>
      </c>
    </row>
    <row r="860" spans="1:34" customFormat="1" ht="60">
      <c r="A860" s="5" t="s">
        <v>2384</v>
      </c>
      <c r="B860" s="6" t="s">
        <v>42</v>
      </c>
      <c r="C860" s="6" t="s">
        <v>50</v>
      </c>
      <c r="D860" s="6" t="s">
        <v>127</v>
      </c>
      <c r="E860" s="6" t="s">
        <v>45</v>
      </c>
      <c r="F860" s="7">
        <f>IF(E860="-",1,IF(G860&gt;0,1,0))</f>
        <v>1</v>
      </c>
      <c r="G860" s="7">
        <v>1</v>
      </c>
      <c r="H860" s="7"/>
      <c r="I860" s="7"/>
      <c r="J860" s="7"/>
      <c r="K860" s="7"/>
      <c r="L860" s="7"/>
      <c r="M860" s="7"/>
      <c r="N860" s="7"/>
      <c r="O860" s="6"/>
      <c r="P860" s="6"/>
      <c r="Q860" s="6"/>
      <c r="R860" s="6"/>
      <c r="S860" s="6"/>
      <c r="T860" s="6"/>
      <c r="U860" s="6"/>
      <c r="V860" s="7">
        <v>5</v>
      </c>
      <c r="W860" s="7">
        <v>7</v>
      </c>
      <c r="X860" s="7">
        <v>6</v>
      </c>
      <c r="Y860" s="7">
        <v>8</v>
      </c>
      <c r="Z860" s="6" t="s">
        <v>2385</v>
      </c>
      <c r="AA860" s="6" t="s">
        <v>2386</v>
      </c>
      <c r="AB860" s="6"/>
      <c r="AC860" s="6"/>
      <c r="AD860" s="6" t="s">
        <v>2387</v>
      </c>
      <c r="AE860" s="6"/>
      <c r="AF860" s="6"/>
      <c r="AG860" s="6"/>
      <c r="AH860" s="8" t="s">
        <v>330</v>
      </c>
    </row>
    <row r="861" spans="1:34" customFormat="1" ht="60">
      <c r="A861" s="5" t="s">
        <v>2388</v>
      </c>
      <c r="B861" s="6" t="s">
        <v>42</v>
      </c>
      <c r="C861" s="6" t="s">
        <v>77</v>
      </c>
      <c r="D861" s="6" t="s">
        <v>127</v>
      </c>
      <c r="E861" s="6" t="s">
        <v>45</v>
      </c>
      <c r="F861" s="7">
        <f>IF(E861="-",1,IF(G861&gt;0,1,0))</f>
        <v>1</v>
      </c>
      <c r="G861" s="7">
        <v>1</v>
      </c>
      <c r="H861" s="7"/>
      <c r="I861" s="7"/>
      <c r="J861" s="7"/>
      <c r="K861" s="7"/>
      <c r="L861" s="7"/>
      <c r="M861" s="7"/>
      <c r="N861" s="7"/>
      <c r="O861" s="6"/>
      <c r="P861" s="6"/>
      <c r="Q861" s="6"/>
      <c r="R861" s="6"/>
      <c r="S861" s="6"/>
      <c r="T861" s="6"/>
      <c r="U861" s="6"/>
      <c r="V861" s="7">
        <v>6</v>
      </c>
      <c r="W861" s="7">
        <v>4</v>
      </c>
      <c r="X861" s="7">
        <v>4</v>
      </c>
      <c r="Y861" s="7">
        <v>5</v>
      </c>
      <c r="Z861" s="6"/>
      <c r="AA861" s="6" t="s">
        <v>808</v>
      </c>
      <c r="AB861" s="6"/>
      <c r="AC861" s="6"/>
      <c r="AD861" s="6" t="s">
        <v>2389</v>
      </c>
      <c r="AE861" s="6"/>
      <c r="AF861" s="6"/>
      <c r="AG861" s="6"/>
      <c r="AH861" s="8" t="s">
        <v>113</v>
      </c>
    </row>
    <row r="862" spans="1:34" customFormat="1" ht="48">
      <c r="A862" s="5" t="s">
        <v>2390</v>
      </c>
      <c r="B862" s="6" t="s">
        <v>42</v>
      </c>
      <c r="C862" s="6" t="s">
        <v>199</v>
      </c>
      <c r="D862" s="6" t="s">
        <v>35</v>
      </c>
      <c r="E862" s="6" t="s">
        <v>36</v>
      </c>
      <c r="F862" s="7">
        <f>IF(E862="-",1,IF(G862&gt;0,1,0))</f>
        <v>1</v>
      </c>
      <c r="G862" s="7">
        <v>0</v>
      </c>
      <c r="H862" s="7"/>
      <c r="I862" s="7"/>
      <c r="J862" s="7"/>
      <c r="K862" s="7"/>
      <c r="L862" s="7"/>
      <c r="M862" s="7"/>
      <c r="N862" s="7"/>
      <c r="O862" s="6"/>
      <c r="P862" s="6"/>
      <c r="Q862" s="6"/>
      <c r="R862" s="6"/>
      <c r="S862" s="6"/>
      <c r="T862" s="6"/>
      <c r="U862" s="6"/>
      <c r="V862" s="7"/>
      <c r="W862" s="7"/>
      <c r="X862" s="7"/>
      <c r="Y862" s="7"/>
      <c r="Z862" s="6" t="s">
        <v>652</v>
      </c>
      <c r="AA862" s="6"/>
      <c r="AB862" s="6"/>
      <c r="AC862" s="6"/>
      <c r="AD862" s="6" t="s">
        <v>2391</v>
      </c>
      <c r="AE862" s="6" t="s">
        <v>2392</v>
      </c>
      <c r="AF862" s="6"/>
      <c r="AG862" s="6"/>
      <c r="AH862" s="8" t="s">
        <v>2393</v>
      </c>
    </row>
    <row r="863" spans="1:34" customFormat="1" ht="48">
      <c r="A863" s="5" t="s">
        <v>2394</v>
      </c>
      <c r="B863" s="6" t="s">
        <v>33</v>
      </c>
      <c r="C863" s="6" t="s">
        <v>34</v>
      </c>
      <c r="D863" s="6" t="s">
        <v>318</v>
      </c>
      <c r="E863" s="6" t="s">
        <v>36</v>
      </c>
      <c r="F863" s="7">
        <f>IF(E863="-",1,IF(G863&gt;0,1,0))</f>
        <v>1</v>
      </c>
      <c r="G863" s="7">
        <v>0</v>
      </c>
      <c r="H863" s="7">
        <v>4</v>
      </c>
      <c r="I863" s="7" t="s">
        <v>36</v>
      </c>
      <c r="J863" s="7">
        <v>2</v>
      </c>
      <c r="K863" s="7"/>
      <c r="L863" s="7"/>
      <c r="M863" s="7"/>
      <c r="N863" s="7"/>
      <c r="O863" s="6"/>
      <c r="P863" s="6"/>
      <c r="Q863" s="6"/>
      <c r="R863" s="6"/>
      <c r="S863" s="6"/>
      <c r="T863" s="6"/>
      <c r="U863" s="6"/>
      <c r="V863" s="7"/>
      <c r="W863" s="7"/>
      <c r="X863" s="7"/>
      <c r="Y863" s="7"/>
      <c r="Z863" s="6" t="s">
        <v>2395</v>
      </c>
      <c r="AA863" s="6"/>
      <c r="AB863" s="6"/>
      <c r="AC863" s="6"/>
      <c r="AD863" s="6" t="s">
        <v>2396</v>
      </c>
      <c r="AE863" s="6"/>
      <c r="AF863" s="6"/>
      <c r="AG863" s="6"/>
      <c r="AH863" s="8" t="s">
        <v>2397</v>
      </c>
    </row>
    <row r="864" spans="1:34" customFormat="1" ht="24">
      <c r="A864" s="5" t="s">
        <v>2398</v>
      </c>
      <c r="B864" s="6" t="s">
        <v>33</v>
      </c>
      <c r="C864" s="6" t="s">
        <v>34</v>
      </c>
      <c r="D864" s="6" t="s">
        <v>51</v>
      </c>
      <c r="E864" s="6" t="s">
        <v>66</v>
      </c>
      <c r="F864" s="7">
        <f>IF(E864="-",1,IF(G864&gt;0,1,0))</f>
        <v>1</v>
      </c>
      <c r="G864" s="7">
        <v>4</v>
      </c>
      <c r="H864" s="7">
        <v>2</v>
      </c>
      <c r="I864" s="7" t="s">
        <v>36</v>
      </c>
      <c r="J864" s="7">
        <v>4</v>
      </c>
      <c r="K864" s="7"/>
      <c r="L864" s="7"/>
      <c r="M864" s="7"/>
      <c r="N864" s="7"/>
      <c r="O864" s="6"/>
      <c r="P864" s="6"/>
      <c r="Q864" s="6"/>
      <c r="R864" s="6"/>
      <c r="S864" s="6"/>
      <c r="T864" s="6"/>
      <c r="U864" s="6"/>
      <c r="V864" s="7"/>
      <c r="W864" s="7"/>
      <c r="X864" s="7"/>
      <c r="Y864" s="7"/>
      <c r="Z864" s="6"/>
      <c r="AA864" s="6"/>
      <c r="AB864" s="6"/>
      <c r="AC864" s="6"/>
      <c r="AD864" s="6" t="s">
        <v>2399</v>
      </c>
      <c r="AE864" s="6"/>
      <c r="AF864" s="6"/>
      <c r="AG864" s="6"/>
      <c r="AH864" s="8" t="s">
        <v>528</v>
      </c>
    </row>
    <row r="865" spans="1:34" customFormat="1" ht="24">
      <c r="A865" s="5" t="s">
        <v>2400</v>
      </c>
      <c r="B865" s="6" t="s">
        <v>42</v>
      </c>
      <c r="C865" s="6" t="s">
        <v>43</v>
      </c>
      <c r="D865" s="6" t="s">
        <v>51</v>
      </c>
      <c r="E865" s="6" t="s">
        <v>73</v>
      </c>
      <c r="F865" s="7">
        <f>IF(E865="-",1,IF(G865&gt;0,1,0))</f>
        <v>1</v>
      </c>
      <c r="G865" s="7">
        <v>4</v>
      </c>
      <c r="H865" s="7"/>
      <c r="I865" s="7"/>
      <c r="J865" s="7"/>
      <c r="K865" s="7"/>
      <c r="L865" s="7"/>
      <c r="M865" s="7"/>
      <c r="N865" s="7"/>
      <c r="O865" s="6"/>
      <c r="P865" s="6"/>
      <c r="Q865" s="6"/>
      <c r="R865" s="6"/>
      <c r="S865" s="6"/>
      <c r="T865" s="6"/>
      <c r="U865" s="6"/>
      <c r="V865" s="7"/>
      <c r="W865" s="7"/>
      <c r="X865" s="7"/>
      <c r="Y865" s="7"/>
      <c r="Z865" s="6" t="s">
        <v>242</v>
      </c>
      <c r="AA865" s="6" t="s">
        <v>415</v>
      </c>
      <c r="AB865" s="6"/>
      <c r="AC865" s="6" t="s">
        <v>145</v>
      </c>
      <c r="AD865" s="6" t="s">
        <v>2401</v>
      </c>
      <c r="AE865" s="6"/>
      <c r="AF865" s="6"/>
      <c r="AG865" s="6"/>
      <c r="AH865" s="8" t="s">
        <v>1185</v>
      </c>
    </row>
    <row r="866" spans="1:34" customFormat="1" ht="48">
      <c r="A866" s="5" t="s">
        <v>2402</v>
      </c>
      <c r="B866" s="6" t="s">
        <v>33</v>
      </c>
      <c r="C866" s="6" t="s">
        <v>268</v>
      </c>
      <c r="D866" s="6" t="s">
        <v>51</v>
      </c>
      <c r="E866" s="6" t="s">
        <v>73</v>
      </c>
      <c r="F866" s="7">
        <f>IF(E866="-",1,IF(G866&gt;0,1,0))</f>
        <v>1</v>
      </c>
      <c r="G866" s="7">
        <v>4</v>
      </c>
      <c r="H866" s="7" t="s">
        <v>36</v>
      </c>
      <c r="I866" s="7" t="s">
        <v>36</v>
      </c>
      <c r="J866" s="7" t="s">
        <v>36</v>
      </c>
      <c r="K866" s="7"/>
      <c r="L866" s="7"/>
      <c r="M866" s="7"/>
      <c r="N866" s="7"/>
      <c r="O866" s="6"/>
      <c r="P866" s="6"/>
      <c r="Q866" s="6"/>
      <c r="R866" s="6"/>
      <c r="S866" s="6"/>
      <c r="T866" s="6"/>
      <c r="U866" s="6"/>
      <c r="V866" s="7"/>
      <c r="W866" s="7"/>
      <c r="X866" s="7"/>
      <c r="Y866" s="7"/>
      <c r="Z866" s="6"/>
      <c r="AA866" s="6" t="s">
        <v>269</v>
      </c>
      <c r="AB866" s="6"/>
      <c r="AC866" s="6"/>
      <c r="AD866" s="6" t="s">
        <v>2403</v>
      </c>
      <c r="AE866" s="6"/>
      <c r="AF866" s="14" t="s">
        <v>2404</v>
      </c>
      <c r="AG866" s="6"/>
      <c r="AH866" s="8" t="s">
        <v>398</v>
      </c>
    </row>
    <row r="867" spans="1:34" customFormat="1" ht="24">
      <c r="A867" s="5" t="s">
        <v>2405</v>
      </c>
      <c r="B867" s="6" t="s">
        <v>42</v>
      </c>
      <c r="C867" s="6" t="s">
        <v>327</v>
      </c>
      <c r="D867" s="6" t="s">
        <v>160</v>
      </c>
      <c r="E867" s="6" t="s">
        <v>73</v>
      </c>
      <c r="F867" s="7">
        <f>IF(E867="-",1,IF(G867&gt;0,1,0))</f>
        <v>1</v>
      </c>
      <c r="G867" s="7">
        <v>4</v>
      </c>
      <c r="H867" s="7"/>
      <c r="I867" s="7"/>
      <c r="J867" s="7"/>
      <c r="K867" s="7"/>
      <c r="L867" s="7"/>
      <c r="M867" s="7">
        <v>7</v>
      </c>
      <c r="N867" s="7"/>
      <c r="O867" s="6"/>
      <c r="P867" s="6"/>
      <c r="Q867" s="6"/>
      <c r="R867" s="6"/>
      <c r="S867" s="6"/>
      <c r="T867" s="6"/>
      <c r="U867" s="6"/>
      <c r="V867" s="7"/>
      <c r="W867" s="7"/>
      <c r="X867" s="7"/>
      <c r="Y867" s="7"/>
      <c r="Z867" s="6"/>
      <c r="AA867" s="6"/>
      <c r="AB867" s="6"/>
      <c r="AC867" s="6" t="s">
        <v>46</v>
      </c>
      <c r="AD867" s="6" t="s">
        <v>2406</v>
      </c>
      <c r="AE867" s="6"/>
      <c r="AF867" s="6"/>
      <c r="AG867" s="6"/>
      <c r="AH867" s="8" t="s">
        <v>409</v>
      </c>
    </row>
    <row r="868" spans="1:34" customFormat="1" ht="60">
      <c r="A868" s="5" t="s">
        <v>2407</v>
      </c>
      <c r="B868" s="6" t="s">
        <v>42</v>
      </c>
      <c r="C868" s="6" t="s">
        <v>65</v>
      </c>
      <c r="D868" s="6" t="s">
        <v>262</v>
      </c>
      <c r="E868" s="6" t="s">
        <v>36</v>
      </c>
      <c r="F868" s="7">
        <f>IF(E868="-",1,IF(G868&gt;0,1,0))</f>
        <v>1</v>
      </c>
      <c r="G868" s="7">
        <v>0</v>
      </c>
      <c r="H868" s="7"/>
      <c r="I868" s="7" t="s">
        <v>36</v>
      </c>
      <c r="J868" s="7"/>
      <c r="K868" s="7"/>
      <c r="L868" s="7"/>
      <c r="M868" s="7"/>
      <c r="N868" s="7"/>
      <c r="O868" s="6"/>
      <c r="P868" s="6"/>
      <c r="Q868" s="6"/>
      <c r="R868" s="6"/>
      <c r="S868" s="6"/>
      <c r="T868" s="6"/>
      <c r="U868" s="6"/>
      <c r="V868" s="7"/>
      <c r="W868" s="7"/>
      <c r="X868" s="7"/>
      <c r="Y868" s="7"/>
      <c r="Z868" s="6"/>
      <c r="AA868" s="6" t="s">
        <v>448</v>
      </c>
      <c r="AB868" s="6"/>
      <c r="AC868" s="6"/>
      <c r="AD868" s="6" t="s">
        <v>2408</v>
      </c>
      <c r="AE868" s="6" t="s">
        <v>2409</v>
      </c>
      <c r="AF868" s="6"/>
      <c r="AG868" s="6"/>
      <c r="AH868" s="8" t="s">
        <v>371</v>
      </c>
    </row>
    <row r="869" spans="1:34" customFormat="1" ht="36">
      <c r="A869" s="5" t="s">
        <v>2410</v>
      </c>
      <c r="B869" s="6" t="s">
        <v>33</v>
      </c>
      <c r="C869" s="6" t="s">
        <v>34</v>
      </c>
      <c r="D869" s="6" t="s">
        <v>35</v>
      </c>
      <c r="E869" s="6" t="s">
        <v>36</v>
      </c>
      <c r="F869" s="7">
        <f>IF(E869="-",1,IF(G869&gt;0,1,0))</f>
        <v>1</v>
      </c>
      <c r="G869" s="7">
        <v>0</v>
      </c>
      <c r="H869" s="7">
        <v>5</v>
      </c>
      <c r="I869" s="7" t="s">
        <v>36</v>
      </c>
      <c r="J869" s="7">
        <v>3</v>
      </c>
      <c r="K869" s="7"/>
      <c r="L869" s="7"/>
      <c r="M869" s="7"/>
      <c r="N869" s="7"/>
      <c r="O869" s="6"/>
      <c r="P869" s="6"/>
      <c r="Q869" s="6"/>
      <c r="R869" s="6"/>
      <c r="S869" s="6"/>
      <c r="T869" s="6"/>
      <c r="U869" s="6"/>
      <c r="V869" s="7"/>
      <c r="W869" s="7"/>
      <c r="X869" s="7"/>
      <c r="Y869" s="7"/>
      <c r="Z869" s="6"/>
      <c r="AA869" s="6"/>
      <c r="AB869" s="6"/>
      <c r="AC869" s="6"/>
      <c r="AD869" s="6" t="s">
        <v>2411</v>
      </c>
      <c r="AE869" s="6"/>
      <c r="AF869" s="6"/>
      <c r="AG869" s="6"/>
      <c r="AH869" s="8" t="s">
        <v>89</v>
      </c>
    </row>
    <row r="870" spans="1:34" customFormat="1" ht="60">
      <c r="A870" s="5" t="s">
        <v>2412</v>
      </c>
      <c r="B870" s="6" t="s">
        <v>42</v>
      </c>
      <c r="C870" s="6" t="s">
        <v>65</v>
      </c>
      <c r="D870" s="6" t="s">
        <v>44</v>
      </c>
      <c r="E870" s="6" t="s">
        <v>45</v>
      </c>
      <c r="F870" s="7">
        <f>IF(E870="-",1,IF(G870&gt;0,1,0))</f>
        <v>0</v>
      </c>
      <c r="G870" s="7">
        <v>0</v>
      </c>
      <c r="H870" s="7"/>
      <c r="I870" s="7">
        <v>7</v>
      </c>
      <c r="J870" s="7"/>
      <c r="K870" s="7"/>
      <c r="L870" s="7"/>
      <c r="M870" s="7"/>
      <c r="N870" s="7"/>
      <c r="O870" s="6"/>
      <c r="P870" s="6"/>
      <c r="Q870" s="6"/>
      <c r="R870" s="6"/>
      <c r="S870" s="6"/>
      <c r="T870" s="6"/>
      <c r="U870" s="6"/>
      <c r="V870" s="7"/>
      <c r="W870" s="7"/>
      <c r="X870" s="7"/>
      <c r="Y870" s="7"/>
      <c r="Z870" s="6" t="s">
        <v>525</v>
      </c>
      <c r="AA870" s="6" t="s">
        <v>224</v>
      </c>
      <c r="AB870" s="6"/>
      <c r="AC870" s="6"/>
      <c r="AD870" s="6" t="s">
        <v>2413</v>
      </c>
      <c r="AE870" s="6"/>
      <c r="AF870" s="6" t="s">
        <v>2414</v>
      </c>
      <c r="AG870" s="6"/>
      <c r="AH870" s="8" t="s">
        <v>796</v>
      </c>
    </row>
    <row r="871" spans="1:34" customFormat="1" ht="36">
      <c r="A871" s="5" t="s">
        <v>2415</v>
      </c>
      <c r="B871" s="6" t="s">
        <v>42</v>
      </c>
      <c r="C871" s="6" t="s">
        <v>1030</v>
      </c>
      <c r="D871" s="6" t="s">
        <v>160</v>
      </c>
      <c r="E871" s="6" t="s">
        <v>138</v>
      </c>
      <c r="F871" s="7">
        <f>IF(E871="-",1,IF(G871&gt;0,1,0))</f>
        <v>1</v>
      </c>
      <c r="G871" s="7">
        <v>2</v>
      </c>
      <c r="H871" s="7"/>
      <c r="I871" s="7"/>
      <c r="J871" s="7"/>
      <c r="K871" s="7"/>
      <c r="L871" s="7"/>
      <c r="M871" s="7"/>
      <c r="N871" s="7"/>
      <c r="O871" s="6"/>
      <c r="P871" s="6"/>
      <c r="Q871" s="6"/>
      <c r="R871" s="6"/>
      <c r="S871" s="6"/>
      <c r="T871" s="6"/>
      <c r="U871" s="6"/>
      <c r="V871" s="7"/>
      <c r="W871" s="7"/>
      <c r="X871" s="7"/>
      <c r="Y871" s="7"/>
      <c r="Z871" s="6" t="s">
        <v>1031</v>
      </c>
      <c r="AA871" s="6" t="s">
        <v>122</v>
      </c>
      <c r="AB871" s="6"/>
      <c r="AC871" s="6"/>
      <c r="AD871" s="6" t="s">
        <v>2416</v>
      </c>
      <c r="AE871" s="6"/>
      <c r="AF871" s="6"/>
      <c r="AG871" s="6"/>
      <c r="AH871" s="8" t="s">
        <v>251</v>
      </c>
    </row>
    <row r="872" spans="1:34" customFormat="1" ht="36">
      <c r="A872" s="5" t="s">
        <v>2417</v>
      </c>
      <c r="B872" s="6" t="s">
        <v>42</v>
      </c>
      <c r="C872" s="6" t="s">
        <v>43</v>
      </c>
      <c r="D872" s="6" t="s">
        <v>127</v>
      </c>
      <c r="E872" s="6" t="s">
        <v>66</v>
      </c>
      <c r="F872" s="7">
        <f>IF(E872="-",1,IF(G872&gt;0,1,0))</f>
        <v>1</v>
      </c>
      <c r="G872" s="7">
        <v>3</v>
      </c>
      <c r="H872" s="7"/>
      <c r="I872" s="7"/>
      <c r="J872" s="7"/>
      <c r="K872" s="7"/>
      <c r="L872" s="7"/>
      <c r="M872" s="7"/>
      <c r="N872" s="7"/>
      <c r="O872" s="6"/>
      <c r="P872" s="6"/>
      <c r="Q872" s="6"/>
      <c r="R872" s="6"/>
      <c r="S872" s="6"/>
      <c r="T872" s="6"/>
      <c r="U872" s="6"/>
      <c r="V872" s="7"/>
      <c r="W872" s="7"/>
      <c r="X872" s="7"/>
      <c r="Y872" s="7"/>
      <c r="Z872" s="6" t="s">
        <v>2418</v>
      </c>
      <c r="AA872" s="6" t="s">
        <v>415</v>
      </c>
      <c r="AB872" s="6"/>
      <c r="AC872" s="6" t="s">
        <v>145</v>
      </c>
      <c r="AD872" s="6" t="s">
        <v>2419</v>
      </c>
      <c r="AE872" s="6"/>
      <c r="AF872" s="6"/>
      <c r="AG872" s="6"/>
      <c r="AH872" s="8" t="s">
        <v>81</v>
      </c>
    </row>
    <row r="873" spans="1:34" customFormat="1" ht="36">
      <c r="A873" s="5" t="s">
        <v>2420</v>
      </c>
      <c r="B873" s="6" t="s">
        <v>42</v>
      </c>
      <c r="C873" s="6" t="s">
        <v>77</v>
      </c>
      <c r="D873" s="6" t="s">
        <v>262</v>
      </c>
      <c r="E873" s="6" t="s">
        <v>36</v>
      </c>
      <c r="F873" s="7">
        <f>IF(E873="-",1,IF(G873&gt;0,1,0))</f>
        <v>1</v>
      </c>
      <c r="G873" s="7">
        <v>0</v>
      </c>
      <c r="H873" s="7"/>
      <c r="I873" s="7"/>
      <c r="J873" s="7"/>
      <c r="K873" s="7"/>
      <c r="L873" s="7"/>
      <c r="M873" s="7"/>
      <c r="N873" s="7"/>
      <c r="O873" s="6"/>
      <c r="P873" s="6"/>
      <c r="Q873" s="6"/>
      <c r="R873" s="6"/>
      <c r="S873" s="6"/>
      <c r="T873" s="6"/>
      <c r="U873" s="6"/>
      <c r="V873" s="7">
        <v>3</v>
      </c>
      <c r="W873" s="7">
        <v>1</v>
      </c>
      <c r="X873" s="7">
        <v>3</v>
      </c>
      <c r="Y873" s="7">
        <v>2</v>
      </c>
      <c r="Z873" s="6"/>
      <c r="AA873" s="6" t="s">
        <v>219</v>
      </c>
      <c r="AB873" s="6"/>
      <c r="AC873" s="6"/>
      <c r="AD873" s="6" t="s">
        <v>2421</v>
      </c>
      <c r="AE873" s="6"/>
      <c r="AF873" s="6"/>
      <c r="AG873" s="6"/>
      <c r="AH873" s="8" t="s">
        <v>89</v>
      </c>
    </row>
    <row r="874" spans="1:34" customFormat="1" ht="60">
      <c r="A874" s="9" t="s">
        <v>2422</v>
      </c>
      <c r="B874" s="10" t="s">
        <v>42</v>
      </c>
      <c r="C874" s="10" t="s">
        <v>91</v>
      </c>
      <c r="D874" s="10" t="s">
        <v>160</v>
      </c>
      <c r="E874" s="10" t="s">
        <v>66</v>
      </c>
      <c r="F874" s="7">
        <f>IF(E874="-",1,IF(G874&gt;0,1,0))</f>
        <v>1</v>
      </c>
      <c r="G874" s="7">
        <v>4</v>
      </c>
      <c r="H874" s="7"/>
      <c r="I874" s="7">
        <v>4</v>
      </c>
      <c r="J874" s="7"/>
      <c r="K874" s="7"/>
      <c r="L874" s="7"/>
      <c r="M874" s="7"/>
      <c r="N874" s="7"/>
      <c r="O874" s="10"/>
      <c r="P874" s="10"/>
      <c r="Q874" s="10"/>
      <c r="R874" s="10"/>
      <c r="S874" s="10"/>
      <c r="T874" s="10"/>
      <c r="U874" s="10"/>
      <c r="V874" s="7"/>
      <c r="W874" s="7"/>
      <c r="X874" s="7"/>
      <c r="Y874" s="7"/>
      <c r="Z874" s="10" t="s">
        <v>1161</v>
      </c>
      <c r="AA874" s="10"/>
      <c r="AB874" s="10"/>
      <c r="AC874" s="12" t="s">
        <v>876</v>
      </c>
      <c r="AD874" s="10" t="s">
        <v>2423</v>
      </c>
      <c r="AE874" s="10"/>
      <c r="AF874" s="10"/>
      <c r="AG874" s="10"/>
      <c r="AH874" s="11" t="s">
        <v>2167</v>
      </c>
    </row>
    <row r="875" spans="1:34" customFormat="1" ht="24">
      <c r="A875" s="5" t="s">
        <v>2424</v>
      </c>
      <c r="B875" s="6" t="s">
        <v>126</v>
      </c>
      <c r="C875" s="6" t="s">
        <v>126</v>
      </c>
      <c r="D875" s="6" t="s">
        <v>51</v>
      </c>
      <c r="E875" s="6" t="s">
        <v>66</v>
      </c>
      <c r="F875" s="7">
        <f>IF(E875="-",1,IF(G875&gt;0,1,0))</f>
        <v>1</v>
      </c>
      <c r="G875" s="7">
        <v>1</v>
      </c>
      <c r="H875" s="7"/>
      <c r="I875" s="7"/>
      <c r="J875" s="7"/>
      <c r="K875" s="7"/>
      <c r="L875" s="7"/>
      <c r="M875" s="7"/>
      <c r="N875" s="7"/>
      <c r="O875" s="6"/>
      <c r="P875" s="6"/>
      <c r="Q875" s="6"/>
      <c r="R875" s="6"/>
      <c r="S875" s="6" t="s">
        <v>128</v>
      </c>
      <c r="T875" s="6" t="s">
        <v>150</v>
      </c>
      <c r="U875" s="6" t="s">
        <v>151</v>
      </c>
      <c r="V875" s="7">
        <v>1</v>
      </c>
      <c r="W875" s="7">
        <v>1</v>
      </c>
      <c r="X875" s="7">
        <v>3</v>
      </c>
      <c r="Y875" s="7">
        <v>2</v>
      </c>
      <c r="Z875" s="6"/>
      <c r="AA875" s="6" t="s">
        <v>2425</v>
      </c>
      <c r="AB875" s="6"/>
      <c r="AC875" s="6"/>
      <c r="AD875" s="6" t="s">
        <v>2426</v>
      </c>
      <c r="AE875" s="6"/>
      <c r="AF875" s="6"/>
      <c r="AG875" s="6"/>
      <c r="AH875" s="8" t="s">
        <v>148</v>
      </c>
    </row>
    <row r="876" spans="1:34" customFormat="1" ht="36">
      <c r="A876" s="5" t="s">
        <v>2427</v>
      </c>
      <c r="B876" s="6" t="s">
        <v>33</v>
      </c>
      <c r="C876" s="6" t="s">
        <v>34</v>
      </c>
      <c r="D876" s="6" t="s">
        <v>44</v>
      </c>
      <c r="E876" s="6" t="s">
        <v>45</v>
      </c>
      <c r="F876" s="7">
        <f>IF(E876="-",1,IF(G876&gt;0,1,0))</f>
        <v>0</v>
      </c>
      <c r="G876" s="7">
        <v>0</v>
      </c>
      <c r="H876" s="7">
        <v>6</v>
      </c>
      <c r="I876" s="7" t="s">
        <v>36</v>
      </c>
      <c r="J876" s="7" t="s">
        <v>2428</v>
      </c>
      <c r="K876" s="7"/>
      <c r="L876" s="7"/>
      <c r="M876" s="7"/>
      <c r="N876" s="7"/>
      <c r="O876" s="6"/>
      <c r="P876" s="6"/>
      <c r="Q876" s="6"/>
      <c r="R876" s="6"/>
      <c r="S876" s="6"/>
      <c r="T876" s="6"/>
      <c r="U876" s="6"/>
      <c r="V876" s="7"/>
      <c r="W876" s="7"/>
      <c r="X876" s="7"/>
      <c r="Y876" s="7"/>
      <c r="Z876" s="6" t="s">
        <v>1141</v>
      </c>
      <c r="AA876" s="6" t="s">
        <v>2429</v>
      </c>
      <c r="AB876" s="6"/>
      <c r="AC876" s="6"/>
      <c r="AD876" s="6" t="s">
        <v>2430</v>
      </c>
      <c r="AE876" s="6"/>
      <c r="AF876" s="6" t="s">
        <v>2431</v>
      </c>
      <c r="AG876" s="6"/>
      <c r="AH876" s="8" t="s">
        <v>409</v>
      </c>
    </row>
    <row r="877" spans="1:34" customFormat="1" ht="60">
      <c r="A877" s="9" t="s">
        <v>2432</v>
      </c>
      <c r="B877" s="10" t="s">
        <v>42</v>
      </c>
      <c r="C877" s="10" t="s">
        <v>91</v>
      </c>
      <c r="D877" s="10" t="s">
        <v>44</v>
      </c>
      <c r="E877" s="10" t="s">
        <v>73</v>
      </c>
      <c r="F877" s="7">
        <f>IF(E877="-",1,IF(G877&gt;0,1,0))</f>
        <v>0</v>
      </c>
      <c r="G877" s="7">
        <v>0</v>
      </c>
      <c r="H877" s="7"/>
      <c r="I877" s="7">
        <v>5</v>
      </c>
      <c r="J877" s="7"/>
      <c r="K877" s="7"/>
      <c r="L877" s="7"/>
      <c r="M877" s="7"/>
      <c r="N877" s="7"/>
      <c r="O877" s="10"/>
      <c r="P877" s="10"/>
      <c r="Q877" s="10"/>
      <c r="R877" s="10"/>
      <c r="S877" s="10"/>
      <c r="T877" s="10"/>
      <c r="U877" s="10"/>
      <c r="V877" s="7"/>
      <c r="W877" s="7"/>
      <c r="X877" s="7"/>
      <c r="Y877" s="7"/>
      <c r="Z877" s="10" t="s">
        <v>156</v>
      </c>
      <c r="AA877" s="10"/>
      <c r="AB877" s="10"/>
      <c r="AC877" s="12" t="s">
        <v>46</v>
      </c>
      <c r="AD877" s="10" t="s">
        <v>2433</v>
      </c>
      <c r="AE877" s="10"/>
      <c r="AF877" s="10" t="s">
        <v>2434</v>
      </c>
      <c r="AG877" s="10"/>
      <c r="AH877" s="11" t="s">
        <v>487</v>
      </c>
    </row>
    <row r="878" spans="1:34" customFormat="1" ht="24">
      <c r="A878" s="5" t="s">
        <v>2435</v>
      </c>
      <c r="B878" s="6" t="s">
        <v>42</v>
      </c>
      <c r="C878" s="6" t="s">
        <v>96</v>
      </c>
      <c r="D878" s="6" t="s">
        <v>160</v>
      </c>
      <c r="E878" s="6" t="s">
        <v>66</v>
      </c>
      <c r="F878" s="7">
        <f>IF(E878="-",1,IF(G878&gt;0,1,0))</f>
        <v>1</v>
      </c>
      <c r="G878" s="7">
        <v>4</v>
      </c>
      <c r="H878" s="7"/>
      <c r="I878" s="7"/>
      <c r="J878" s="7"/>
      <c r="K878" s="7"/>
      <c r="L878" s="7"/>
      <c r="M878" s="7"/>
      <c r="N878" s="7"/>
      <c r="O878" s="6"/>
      <c r="P878" s="6"/>
      <c r="Q878" s="6"/>
      <c r="R878" s="6"/>
      <c r="S878" s="6"/>
      <c r="T878" s="6"/>
      <c r="U878" s="6"/>
      <c r="V878" s="7">
        <v>1</v>
      </c>
      <c r="W878" s="7">
        <v>1</v>
      </c>
      <c r="X878" s="7">
        <v>3</v>
      </c>
      <c r="Y878" s="7">
        <v>2</v>
      </c>
      <c r="Z878" s="6"/>
      <c r="AA878" s="6" t="s">
        <v>206</v>
      </c>
      <c r="AB878" s="6"/>
      <c r="AC878" s="6"/>
      <c r="AD878" s="6" t="s">
        <v>2436</v>
      </c>
      <c r="AE878" s="6"/>
      <c r="AF878" s="6"/>
      <c r="AG878" s="6"/>
      <c r="AH878" s="8" t="s">
        <v>293</v>
      </c>
    </row>
    <row r="879" spans="1:34" customFormat="1" ht="36">
      <c r="A879" s="5" t="s">
        <v>2437</v>
      </c>
      <c r="B879" s="6" t="s">
        <v>42</v>
      </c>
      <c r="C879" s="6" t="s">
        <v>43</v>
      </c>
      <c r="D879" s="6" t="s">
        <v>51</v>
      </c>
      <c r="E879" s="6" t="s">
        <v>45</v>
      </c>
      <c r="F879" s="7">
        <f>IF(E879="-",1,IF(G879&gt;0,1,0))</f>
        <v>1</v>
      </c>
      <c r="G879" s="7">
        <v>2</v>
      </c>
      <c r="H879" s="7"/>
      <c r="I879" s="7"/>
      <c r="J879" s="7"/>
      <c r="K879" s="7"/>
      <c r="L879" s="7"/>
      <c r="M879" s="7"/>
      <c r="N879" s="7"/>
      <c r="O879" s="6"/>
      <c r="P879" s="6"/>
      <c r="Q879" s="6"/>
      <c r="R879" s="6"/>
      <c r="S879" s="6"/>
      <c r="T879" s="6"/>
      <c r="U879" s="6"/>
      <c r="V879" s="7"/>
      <c r="W879" s="7"/>
      <c r="X879" s="7"/>
      <c r="Y879" s="7"/>
      <c r="Z879" s="6"/>
      <c r="AA879" s="6"/>
      <c r="AB879" s="6"/>
      <c r="AC879" s="6" t="s">
        <v>145</v>
      </c>
      <c r="AD879" s="6" t="s">
        <v>2438</v>
      </c>
      <c r="AE879" s="6"/>
      <c r="AF879" s="6"/>
      <c r="AG879" s="6"/>
      <c r="AH879" s="8" t="s">
        <v>341</v>
      </c>
    </row>
    <row r="880" spans="1:34" customFormat="1" ht="15">
      <c r="A880" s="5" t="s">
        <v>2439</v>
      </c>
      <c r="B880" s="6" t="s">
        <v>126</v>
      </c>
      <c r="C880" s="6" t="s">
        <v>126</v>
      </c>
      <c r="D880" s="6" t="s">
        <v>51</v>
      </c>
      <c r="E880" s="6" t="s">
        <v>45</v>
      </c>
      <c r="F880" s="7">
        <f>IF(E880="-",1,IF(G880&gt;0,1,0))</f>
        <v>1</v>
      </c>
      <c r="G880" s="7">
        <v>1</v>
      </c>
      <c r="H880" s="7"/>
      <c r="I880" s="7"/>
      <c r="J880" s="7"/>
      <c r="K880" s="7"/>
      <c r="L880" s="7"/>
      <c r="M880" s="7"/>
      <c r="N880" s="7"/>
      <c r="O880" s="6"/>
      <c r="P880" s="6"/>
      <c r="Q880" s="6"/>
      <c r="R880" s="6"/>
      <c r="S880" s="6" t="s">
        <v>128</v>
      </c>
      <c r="T880" s="6" t="s">
        <v>129</v>
      </c>
      <c r="U880" s="6" t="s">
        <v>130</v>
      </c>
      <c r="V880" s="7">
        <v>9</v>
      </c>
      <c r="W880" s="7">
        <v>2</v>
      </c>
      <c r="X880" s="7">
        <v>10</v>
      </c>
      <c r="Y880" s="7">
        <v>2</v>
      </c>
      <c r="Z880" s="6"/>
      <c r="AA880" s="6" t="s">
        <v>706</v>
      </c>
      <c r="AB880" s="6"/>
      <c r="AC880" s="6"/>
      <c r="AD880" s="6" t="s">
        <v>2440</v>
      </c>
      <c r="AE880" s="6"/>
      <c r="AF880" s="6"/>
      <c r="AG880" s="6"/>
      <c r="AH880" s="8" t="s">
        <v>108</v>
      </c>
    </row>
    <row r="881" spans="1:34" customFormat="1" ht="15">
      <c r="A881" s="5" t="s">
        <v>2441</v>
      </c>
      <c r="B881" s="6" t="s">
        <v>126</v>
      </c>
      <c r="C881" s="6" t="s">
        <v>126</v>
      </c>
      <c r="D881" s="6" t="s">
        <v>51</v>
      </c>
      <c r="E881" s="6"/>
      <c r="F881" s="7"/>
      <c r="G881" s="7"/>
      <c r="H881" s="7"/>
      <c r="I881" s="7"/>
      <c r="J881" s="7"/>
      <c r="K881" s="7"/>
      <c r="L881" s="7"/>
      <c r="M881" s="7"/>
      <c r="N881" s="7"/>
      <c r="O881" s="6"/>
      <c r="P881" s="6"/>
      <c r="Q881" s="6"/>
      <c r="R881" s="6"/>
      <c r="S881" s="6" t="s">
        <v>128</v>
      </c>
      <c r="T881" s="6" t="s">
        <v>135</v>
      </c>
      <c r="U881" s="6" t="s">
        <v>130</v>
      </c>
      <c r="V881" s="7">
        <v>9</v>
      </c>
      <c r="W881" s="7">
        <v>6</v>
      </c>
      <c r="X881" s="7">
        <v>10</v>
      </c>
      <c r="Y881" s="7">
        <v>7</v>
      </c>
      <c r="Z881" s="6"/>
      <c r="AA881" s="6" t="s">
        <v>706</v>
      </c>
      <c r="AB881" s="6"/>
      <c r="AC881" s="6"/>
      <c r="AD881" s="6" t="s">
        <v>2440</v>
      </c>
      <c r="AE881" s="6"/>
      <c r="AF881" s="6"/>
      <c r="AG881" s="6"/>
      <c r="AH881" s="8" t="s">
        <v>108</v>
      </c>
    </row>
    <row r="882" spans="1:34" customFormat="1" ht="24">
      <c r="A882" s="5" t="s">
        <v>2442</v>
      </c>
      <c r="B882" s="6" t="s">
        <v>42</v>
      </c>
      <c r="C882" s="6" t="s">
        <v>43</v>
      </c>
      <c r="D882" s="6" t="s">
        <v>51</v>
      </c>
      <c r="E882" s="6" t="s">
        <v>73</v>
      </c>
      <c r="F882" s="7">
        <f>IF(E882="-",1,IF(G882&gt;0,1,0))</f>
        <v>1</v>
      </c>
      <c r="G882" s="7">
        <v>4</v>
      </c>
      <c r="H882" s="7"/>
      <c r="I882" s="7"/>
      <c r="J882" s="7"/>
      <c r="K882" s="7"/>
      <c r="L882" s="7"/>
      <c r="M882" s="7"/>
      <c r="N882" s="7"/>
      <c r="O882" s="6"/>
      <c r="P882" s="6"/>
      <c r="Q882" s="6"/>
      <c r="R882" s="6"/>
      <c r="S882" s="6"/>
      <c r="T882" s="6"/>
      <c r="U882" s="6"/>
      <c r="V882" s="7"/>
      <c r="W882" s="7"/>
      <c r="X882" s="7"/>
      <c r="Y882" s="7"/>
      <c r="Z882" s="6" t="s">
        <v>603</v>
      </c>
      <c r="AA882" s="6" t="s">
        <v>415</v>
      </c>
      <c r="AB882" s="6"/>
      <c r="AC882" s="6" t="s">
        <v>145</v>
      </c>
      <c r="AD882" s="6" t="s">
        <v>2443</v>
      </c>
      <c r="AE882" s="6"/>
      <c r="AF882" s="6"/>
      <c r="AG882" s="6"/>
      <c r="AH882" s="8" t="s">
        <v>954</v>
      </c>
    </row>
    <row r="883" spans="1:34" ht="36">
      <c r="A883" s="5" t="s">
        <v>2444</v>
      </c>
      <c r="B883" s="6" t="s">
        <v>42</v>
      </c>
      <c r="C883" s="6" t="s">
        <v>50</v>
      </c>
      <c r="D883" s="6" t="s">
        <v>78</v>
      </c>
      <c r="E883" s="6" t="s">
        <v>45</v>
      </c>
      <c r="F883" s="7">
        <f>IF(E883="-",1,IF(G883&gt;0,1,0))</f>
        <v>1</v>
      </c>
      <c r="G883" s="7">
        <v>1</v>
      </c>
      <c r="H883" s="7"/>
      <c r="I883" s="7"/>
      <c r="J883" s="7"/>
      <c r="K883" s="7"/>
      <c r="L883" s="7"/>
      <c r="M883" s="7"/>
      <c r="N883" s="7"/>
      <c r="O883" s="6"/>
      <c r="P883" s="6"/>
      <c r="Q883" s="6"/>
      <c r="R883" s="6"/>
      <c r="S883" s="6"/>
      <c r="T883" s="6"/>
      <c r="U883" s="6"/>
      <c r="V883" s="7">
        <v>8</v>
      </c>
      <c r="W883" s="7">
        <v>3</v>
      </c>
      <c r="X883" s="7">
        <v>2</v>
      </c>
      <c r="Y883" s="7">
        <v>7</v>
      </c>
      <c r="Z883" s="6" t="s">
        <v>60</v>
      </c>
      <c r="AA883" s="6" t="s">
        <v>258</v>
      </c>
      <c r="AB883" s="6"/>
      <c r="AC883" s="6"/>
      <c r="AD883" s="6" t="s">
        <v>2445</v>
      </c>
      <c r="AE883" s="6"/>
      <c r="AF883" s="6"/>
      <c r="AG883" s="6"/>
      <c r="AH883" s="8" t="s">
        <v>81</v>
      </c>
    </row>
    <row r="884" spans="1:34" customFormat="1" ht="72">
      <c r="A884" s="5" t="s">
        <v>2446</v>
      </c>
      <c r="B884" s="6" t="s">
        <v>42</v>
      </c>
      <c r="C884" s="6" t="s">
        <v>96</v>
      </c>
      <c r="D884" s="6" t="s">
        <v>44</v>
      </c>
      <c r="E884" s="6" t="s">
        <v>73</v>
      </c>
      <c r="F884" s="7">
        <f>IF(E884="-",1,IF(G884&gt;0,1,0))</f>
        <v>0</v>
      </c>
      <c r="G884" s="7">
        <v>0</v>
      </c>
      <c r="H884" s="7"/>
      <c r="I884" s="7"/>
      <c r="J884" s="7"/>
      <c r="K884" s="7"/>
      <c r="L884" s="7"/>
      <c r="M884" s="7"/>
      <c r="N884" s="7"/>
      <c r="O884" s="6"/>
      <c r="P884" s="6"/>
      <c r="Q884" s="6"/>
      <c r="R884" s="6"/>
      <c r="S884" s="6"/>
      <c r="T884" s="6"/>
      <c r="U884" s="6"/>
      <c r="V884" s="7">
        <v>8</v>
      </c>
      <c r="W884" s="7">
        <v>4</v>
      </c>
      <c r="X884" s="7">
        <v>4</v>
      </c>
      <c r="Y884" s="7">
        <v>8</v>
      </c>
      <c r="Z884" s="6"/>
      <c r="AA884" s="6" t="s">
        <v>2447</v>
      </c>
      <c r="AB884" s="6"/>
      <c r="AC884" s="6"/>
      <c r="AD884" s="6" t="s">
        <v>2448</v>
      </c>
      <c r="AE884" s="6"/>
      <c r="AF884" s="6" t="s">
        <v>250</v>
      </c>
      <c r="AG884" s="6"/>
      <c r="AH884" s="8" t="s">
        <v>968</v>
      </c>
    </row>
    <row r="885" spans="1:34" customFormat="1" ht="48">
      <c r="A885" s="5" t="s">
        <v>2449</v>
      </c>
      <c r="B885" s="6" t="s">
        <v>42</v>
      </c>
      <c r="C885" s="6" t="s">
        <v>96</v>
      </c>
      <c r="D885" s="6" t="s">
        <v>51</v>
      </c>
      <c r="E885" s="6" t="s">
        <v>73</v>
      </c>
      <c r="F885" s="7">
        <f>IF(E885="-",1,IF(G885&gt;0,1,0))</f>
        <v>1</v>
      </c>
      <c r="G885" s="7">
        <v>4</v>
      </c>
      <c r="H885" s="7"/>
      <c r="I885" s="7"/>
      <c r="J885" s="7"/>
      <c r="K885" s="7"/>
      <c r="L885" s="7"/>
      <c r="M885" s="7"/>
      <c r="N885" s="7"/>
      <c r="O885" s="6"/>
      <c r="P885" s="6"/>
      <c r="Q885" s="6"/>
      <c r="R885" s="6"/>
      <c r="S885" s="6"/>
      <c r="T885" s="6"/>
      <c r="U885" s="6"/>
      <c r="V885" s="7">
        <v>4</v>
      </c>
      <c r="W885" s="7">
        <v>2</v>
      </c>
      <c r="X885" s="7">
        <v>0</v>
      </c>
      <c r="Y885" s="7">
        <v>3</v>
      </c>
      <c r="Z885" s="6"/>
      <c r="AA885" s="6" t="s">
        <v>258</v>
      </c>
      <c r="AB885" s="6"/>
      <c r="AC885" s="6"/>
      <c r="AD885" s="6" t="s">
        <v>2450</v>
      </c>
      <c r="AE885" s="6"/>
      <c r="AF885" s="6"/>
      <c r="AG885" s="6"/>
      <c r="AH885" s="8" t="s">
        <v>471</v>
      </c>
    </row>
    <row r="886" spans="1:34" customFormat="1" ht="24">
      <c r="A886" s="5" t="s">
        <v>2451</v>
      </c>
      <c r="B886" s="6" t="s">
        <v>42</v>
      </c>
      <c r="C886" s="6" t="s">
        <v>381</v>
      </c>
      <c r="D886" s="6" t="s">
        <v>127</v>
      </c>
      <c r="E886" s="6" t="s">
        <v>45</v>
      </c>
      <c r="F886" s="7">
        <f>IF(E886="-",1,IF(G886&gt;0,1,0))</f>
        <v>1</v>
      </c>
      <c r="G886" s="7">
        <v>1</v>
      </c>
      <c r="H886" s="7"/>
      <c r="I886" s="7"/>
      <c r="J886" s="7"/>
      <c r="K886" s="7"/>
      <c r="L886" s="7"/>
      <c r="M886" s="7"/>
      <c r="N886" s="7">
        <v>8</v>
      </c>
      <c r="O886" s="6" t="s">
        <v>389</v>
      </c>
      <c r="P886" s="6">
        <v>20</v>
      </c>
      <c r="Q886" s="6" t="s">
        <v>388</v>
      </c>
      <c r="R886" s="6">
        <v>25</v>
      </c>
      <c r="S886" s="6"/>
      <c r="T886" s="6"/>
      <c r="U886" s="6"/>
      <c r="V886" s="7"/>
      <c r="W886" s="7"/>
      <c r="X886" s="7"/>
      <c r="Y886" s="7"/>
      <c r="Z886" s="6"/>
      <c r="AA886" s="6" t="s">
        <v>122</v>
      </c>
      <c r="AB886" s="6"/>
      <c r="AC886" s="6"/>
      <c r="AD886" s="6" t="s">
        <v>2452</v>
      </c>
      <c r="AE886" s="6" t="s">
        <v>2453</v>
      </c>
      <c r="AF886" s="6"/>
      <c r="AG886" s="6"/>
      <c r="AH886" s="8" t="s">
        <v>48</v>
      </c>
    </row>
    <row r="887" spans="1:34" customFormat="1" ht="72">
      <c r="A887" s="5" t="s">
        <v>2454</v>
      </c>
      <c r="B887" s="6" t="s">
        <v>42</v>
      </c>
      <c r="C887" s="6" t="s">
        <v>199</v>
      </c>
      <c r="D887" s="6" t="s">
        <v>35</v>
      </c>
      <c r="E887" s="6" t="s">
        <v>36</v>
      </c>
      <c r="F887" s="7">
        <f>IF(E887="-",1,IF(G887&gt;0,1,0))</f>
        <v>1</v>
      </c>
      <c r="G887" s="7">
        <v>0</v>
      </c>
      <c r="H887" s="7"/>
      <c r="I887" s="7"/>
      <c r="J887" s="7"/>
      <c r="K887" s="7"/>
      <c r="L887" s="7"/>
      <c r="M887" s="7"/>
      <c r="N887" s="7"/>
      <c r="O887" s="6"/>
      <c r="P887" s="6"/>
      <c r="Q887" s="6"/>
      <c r="R887" s="6"/>
      <c r="S887" s="6"/>
      <c r="T887" s="6"/>
      <c r="U887" s="6"/>
      <c r="V887" s="7"/>
      <c r="W887" s="7"/>
      <c r="X887" s="7"/>
      <c r="Y887" s="7"/>
      <c r="Z887" s="6" t="s">
        <v>128</v>
      </c>
      <c r="AA887" s="6"/>
      <c r="AB887" s="6"/>
      <c r="AC887" s="6"/>
      <c r="AD887" s="6" t="s">
        <v>2455</v>
      </c>
      <c r="AE887" s="6" t="s">
        <v>2456</v>
      </c>
      <c r="AF887" s="6" t="s">
        <v>2457</v>
      </c>
      <c r="AG887" s="6"/>
      <c r="AH887" s="8" t="s">
        <v>2458</v>
      </c>
    </row>
    <row r="888" spans="1:34" customFormat="1" ht="24">
      <c r="A888" s="5" t="s">
        <v>2459</v>
      </c>
      <c r="B888" s="6" t="s">
        <v>42</v>
      </c>
      <c r="C888" s="6" t="s">
        <v>96</v>
      </c>
      <c r="D888" s="6" t="s">
        <v>127</v>
      </c>
      <c r="E888" s="6" t="s">
        <v>66</v>
      </c>
      <c r="F888" s="7">
        <f>IF(E888="-",1,IF(G888&gt;0,1,0))</f>
        <v>1</v>
      </c>
      <c r="G888" s="7">
        <v>3</v>
      </c>
      <c r="H888" s="7"/>
      <c r="I888" s="7"/>
      <c r="J888" s="7"/>
      <c r="K888" s="7"/>
      <c r="L888" s="7"/>
      <c r="M888" s="7"/>
      <c r="N888" s="7"/>
      <c r="O888" s="6"/>
      <c r="P888" s="6"/>
      <c r="Q888" s="6"/>
      <c r="R888" s="6"/>
      <c r="S888" s="6"/>
      <c r="T888" s="6"/>
      <c r="U888" s="6"/>
      <c r="V888" s="7">
        <v>3</v>
      </c>
      <c r="W888" s="7">
        <v>2</v>
      </c>
      <c r="X888" s="7">
        <v>0</v>
      </c>
      <c r="Y888" s="7">
        <v>2</v>
      </c>
      <c r="Z888" s="6"/>
      <c r="AA888" s="6" t="s">
        <v>258</v>
      </c>
      <c r="AB888" s="6"/>
      <c r="AC888" s="6"/>
      <c r="AD888" s="6" t="s">
        <v>2460</v>
      </c>
      <c r="AE888" s="6"/>
      <c r="AF888" s="6"/>
      <c r="AG888" s="6"/>
      <c r="AH888" s="8" t="s">
        <v>2461</v>
      </c>
    </row>
    <row r="889" spans="1:34" customFormat="1" ht="24">
      <c r="A889" s="5" t="s">
        <v>2462</v>
      </c>
      <c r="B889" s="6" t="s">
        <v>42</v>
      </c>
      <c r="C889" s="6" t="s">
        <v>86</v>
      </c>
      <c r="D889" s="6" t="s">
        <v>209</v>
      </c>
      <c r="E889" s="6" t="s">
        <v>36</v>
      </c>
      <c r="F889" s="7">
        <f>IF(E889="-",1,IF(G889&gt;0,1,0))</f>
        <v>1</v>
      </c>
      <c r="G889" s="7">
        <v>0</v>
      </c>
      <c r="H889" s="7"/>
      <c r="I889" s="7"/>
      <c r="J889" s="7"/>
      <c r="K889" s="7"/>
      <c r="L889" s="7"/>
      <c r="M889" s="7">
        <v>6</v>
      </c>
      <c r="N889" s="7"/>
      <c r="O889" s="6"/>
      <c r="P889" s="6"/>
      <c r="Q889" s="6"/>
      <c r="R889" s="6"/>
      <c r="S889" s="6"/>
      <c r="T889" s="6"/>
      <c r="U889" s="6"/>
      <c r="V889" s="7"/>
      <c r="W889" s="7"/>
      <c r="X889" s="7"/>
      <c r="Y889" s="7"/>
      <c r="Z889" s="6"/>
      <c r="AA889" s="6"/>
      <c r="AB889" s="6"/>
      <c r="AC889" s="6" t="s">
        <v>369</v>
      </c>
      <c r="AD889" s="6" t="s">
        <v>2463</v>
      </c>
      <c r="AE889" s="6" t="s">
        <v>2464</v>
      </c>
      <c r="AF889" s="6"/>
      <c r="AG889" s="6"/>
      <c r="AH889" s="8" t="s">
        <v>214</v>
      </c>
    </row>
    <row r="890" spans="1:34" customFormat="1" ht="48">
      <c r="A890" s="5" t="s">
        <v>2465</v>
      </c>
      <c r="B890" s="6" t="s">
        <v>42</v>
      </c>
      <c r="C890" s="6" t="s">
        <v>96</v>
      </c>
      <c r="D890" s="6" t="s">
        <v>51</v>
      </c>
      <c r="E890" s="6" t="s">
        <v>45</v>
      </c>
      <c r="F890" s="7">
        <f>IF(E890="-",1,IF(G890&gt;0,1,0))</f>
        <v>1</v>
      </c>
      <c r="G890" s="7">
        <v>2</v>
      </c>
      <c r="H890" s="7"/>
      <c r="I890" s="7"/>
      <c r="J890" s="7"/>
      <c r="K890" s="7"/>
      <c r="L890" s="7"/>
      <c r="M890" s="7"/>
      <c r="N890" s="7"/>
      <c r="O890" s="6"/>
      <c r="P890" s="6"/>
      <c r="Q890" s="6"/>
      <c r="R890" s="6"/>
      <c r="S890" s="6"/>
      <c r="T890" s="6"/>
      <c r="U890" s="6"/>
      <c r="V890" s="7">
        <v>14</v>
      </c>
      <c r="W890" s="7">
        <v>4</v>
      </c>
      <c r="X890" s="7">
        <v>6</v>
      </c>
      <c r="Y890" s="7">
        <v>15</v>
      </c>
      <c r="Z890" s="6"/>
      <c r="AA890" s="6" t="s">
        <v>258</v>
      </c>
      <c r="AB890" s="6"/>
      <c r="AC890" s="6"/>
      <c r="AD890" s="6" t="s">
        <v>2466</v>
      </c>
      <c r="AE890" s="6"/>
      <c r="AF890" s="6" t="s">
        <v>2467</v>
      </c>
      <c r="AG890" s="6"/>
      <c r="AH890" s="8" t="s">
        <v>479</v>
      </c>
    </row>
    <row r="891" spans="1:34" customFormat="1" ht="24">
      <c r="A891" s="5" t="s">
        <v>2468</v>
      </c>
      <c r="B891" s="6" t="s">
        <v>42</v>
      </c>
      <c r="C891" s="6" t="s">
        <v>96</v>
      </c>
      <c r="D891" s="6" t="s">
        <v>127</v>
      </c>
      <c r="E891" s="6" t="s">
        <v>66</v>
      </c>
      <c r="F891" s="7">
        <f>IF(E891="-",1,IF(G891&gt;0,1,0))</f>
        <v>1</v>
      </c>
      <c r="G891" s="7">
        <v>4</v>
      </c>
      <c r="H891" s="7"/>
      <c r="I891" s="7"/>
      <c r="J891" s="7"/>
      <c r="K891" s="7"/>
      <c r="L891" s="7"/>
      <c r="M891" s="7"/>
      <c r="N891" s="7"/>
      <c r="O891" s="6"/>
      <c r="P891" s="6"/>
      <c r="Q891" s="6"/>
      <c r="R891" s="6"/>
      <c r="S891" s="6"/>
      <c r="T891" s="6"/>
      <c r="U891" s="6"/>
      <c r="V891" s="7">
        <v>4</v>
      </c>
      <c r="W891" s="7">
        <v>2</v>
      </c>
      <c r="X891" s="7">
        <v>0</v>
      </c>
      <c r="Y891" s="7">
        <v>2</v>
      </c>
      <c r="Z891" s="6"/>
      <c r="AA891" s="6" t="s">
        <v>258</v>
      </c>
      <c r="AB891" s="6"/>
      <c r="AC891" s="6"/>
      <c r="AD891" s="6" t="s">
        <v>2469</v>
      </c>
      <c r="AE891" s="6"/>
      <c r="AF891" s="6"/>
      <c r="AG891" s="6"/>
      <c r="AH891" s="8" t="s">
        <v>471</v>
      </c>
    </row>
    <row r="892" spans="1:34" customFormat="1" ht="24">
      <c r="A892" s="5" t="s">
        <v>2470</v>
      </c>
      <c r="B892" s="6" t="s">
        <v>42</v>
      </c>
      <c r="C892" s="6" t="s">
        <v>96</v>
      </c>
      <c r="D892" s="6" t="s">
        <v>127</v>
      </c>
      <c r="E892" s="6" t="s">
        <v>73</v>
      </c>
      <c r="F892" s="7">
        <f>IF(E892="-",1,IF(G892&gt;0,1,0))</f>
        <v>1</v>
      </c>
      <c r="G892" s="7">
        <v>1</v>
      </c>
      <c r="H892" s="7"/>
      <c r="I892" s="7"/>
      <c r="J892" s="7"/>
      <c r="K892" s="7"/>
      <c r="L892" s="7"/>
      <c r="M892" s="7"/>
      <c r="N892" s="7"/>
      <c r="O892" s="6"/>
      <c r="P892" s="6"/>
      <c r="Q892" s="6"/>
      <c r="R892" s="6"/>
      <c r="S892" s="6"/>
      <c r="T892" s="6"/>
      <c r="U892" s="6"/>
      <c r="V892" s="7">
        <v>3</v>
      </c>
      <c r="W892" s="7">
        <v>1</v>
      </c>
      <c r="X892" s="7">
        <v>0</v>
      </c>
      <c r="Y892" s="7">
        <v>2</v>
      </c>
      <c r="Z892" s="6"/>
      <c r="AA892" s="6" t="s">
        <v>258</v>
      </c>
      <c r="AB892" s="6"/>
      <c r="AC892" s="6"/>
      <c r="AD892" s="6" t="s">
        <v>2471</v>
      </c>
      <c r="AE892" s="6"/>
      <c r="AF892" s="6" t="s">
        <v>1447</v>
      </c>
      <c r="AG892" s="6"/>
      <c r="AH892" s="8" t="s">
        <v>476</v>
      </c>
    </row>
    <row r="893" spans="1:34" customFormat="1" ht="24">
      <c r="A893" s="9" t="s">
        <v>2472</v>
      </c>
      <c r="B893" s="10" t="s">
        <v>42</v>
      </c>
      <c r="C893" s="10" t="s">
        <v>91</v>
      </c>
      <c r="D893" s="6" t="s">
        <v>51</v>
      </c>
      <c r="E893" s="10" t="s">
        <v>66</v>
      </c>
      <c r="F893" s="7">
        <f>IF(E893="-",1,IF(G893&gt;0,1,0))</f>
        <v>1</v>
      </c>
      <c r="G893" s="7">
        <v>4</v>
      </c>
      <c r="H893" s="7"/>
      <c r="I893" s="7">
        <v>2</v>
      </c>
      <c r="J893" s="7"/>
      <c r="K893" s="7"/>
      <c r="L893" s="7"/>
      <c r="M893" s="7"/>
      <c r="N893" s="7"/>
      <c r="O893" s="10"/>
      <c r="P893" s="10"/>
      <c r="Q893" s="10"/>
      <c r="R893" s="10"/>
      <c r="S893" s="10"/>
      <c r="T893" s="10"/>
      <c r="U893" s="10"/>
      <c r="V893" s="7"/>
      <c r="W893" s="7"/>
      <c r="X893" s="7"/>
      <c r="Y893" s="7"/>
      <c r="Z893" s="10" t="s">
        <v>1798</v>
      </c>
      <c r="AA893" s="10"/>
      <c r="AB893" s="10"/>
      <c r="AC893" s="12" t="s">
        <v>87</v>
      </c>
      <c r="AD893" s="10" t="s">
        <v>2473</v>
      </c>
      <c r="AE893" s="10"/>
      <c r="AF893" s="10"/>
      <c r="AG893" s="10"/>
      <c r="AH893" s="11" t="s">
        <v>1862</v>
      </c>
    </row>
    <row r="894" spans="1:34" customFormat="1" ht="60">
      <c r="A894" s="5" t="s">
        <v>2474</v>
      </c>
      <c r="B894" s="6" t="s">
        <v>42</v>
      </c>
      <c r="C894" s="6" t="s">
        <v>43</v>
      </c>
      <c r="D894" s="6" t="s">
        <v>44</v>
      </c>
      <c r="E894" s="6" t="s">
        <v>73</v>
      </c>
      <c r="F894" s="7">
        <f>IF(E894="-",1,IF(G894&gt;0,1,0))</f>
        <v>0</v>
      </c>
      <c r="G894" s="7">
        <v>0</v>
      </c>
      <c r="H894" s="7"/>
      <c r="I894" s="7"/>
      <c r="J894" s="7"/>
      <c r="K894" s="7"/>
      <c r="L894" s="7"/>
      <c r="M894" s="7"/>
      <c r="N894" s="7"/>
      <c r="O894" s="6"/>
      <c r="P894" s="6"/>
      <c r="Q894" s="6"/>
      <c r="R894" s="6"/>
      <c r="S894" s="6"/>
      <c r="T894" s="6"/>
      <c r="U894" s="6"/>
      <c r="V894" s="7"/>
      <c r="W894" s="7"/>
      <c r="X894" s="7"/>
      <c r="Y894" s="7"/>
      <c r="Z894" s="6"/>
      <c r="AA894" s="6"/>
      <c r="AB894" s="6"/>
      <c r="AC894" s="6" t="s">
        <v>102</v>
      </c>
      <c r="AD894" s="6" t="s">
        <v>2475</v>
      </c>
      <c r="AE894" s="6"/>
      <c r="AF894" s="6"/>
      <c r="AG894" s="6"/>
      <c r="AH894" s="8" t="s">
        <v>84</v>
      </c>
    </row>
    <row r="895" spans="1:34" customFormat="1" ht="36">
      <c r="A895" s="5" t="s">
        <v>2476</v>
      </c>
      <c r="B895" s="6" t="s">
        <v>126</v>
      </c>
      <c r="C895" s="6" t="s">
        <v>126</v>
      </c>
      <c r="D895" s="6" t="s">
        <v>160</v>
      </c>
      <c r="E895" s="6" t="s">
        <v>45</v>
      </c>
      <c r="F895" s="7">
        <f>IF(E895="-",1,IF(G895&gt;0,1,0))</f>
        <v>1</v>
      </c>
      <c r="G895" s="7">
        <v>1</v>
      </c>
      <c r="H895" s="7"/>
      <c r="I895" s="7"/>
      <c r="J895" s="7"/>
      <c r="K895" s="7"/>
      <c r="L895" s="7"/>
      <c r="M895" s="7"/>
      <c r="N895" s="7"/>
      <c r="O895" s="6"/>
      <c r="P895" s="6"/>
      <c r="Q895" s="6"/>
      <c r="R895" s="6"/>
      <c r="S895" s="6" t="s">
        <v>128</v>
      </c>
      <c r="T895" s="6" t="s">
        <v>129</v>
      </c>
      <c r="U895" s="6" t="s">
        <v>151</v>
      </c>
      <c r="V895" s="7">
        <v>7</v>
      </c>
      <c r="W895" s="7">
        <v>2</v>
      </c>
      <c r="X895" s="7">
        <v>6</v>
      </c>
      <c r="Y895" s="7">
        <v>5</v>
      </c>
      <c r="Z895" s="6"/>
      <c r="AA895" s="6" t="s">
        <v>2477</v>
      </c>
      <c r="AB895" s="6"/>
      <c r="AC895" s="6"/>
      <c r="AD895" s="6" t="s">
        <v>2478</v>
      </c>
      <c r="AE895" s="6"/>
      <c r="AF895" s="6"/>
      <c r="AG895" s="6"/>
      <c r="AH895" s="8" t="s">
        <v>48</v>
      </c>
    </row>
    <row r="896" spans="1:34" customFormat="1" ht="36">
      <c r="A896" s="5" t="s">
        <v>2479</v>
      </c>
      <c r="B896" s="6" t="s">
        <v>126</v>
      </c>
      <c r="C896" s="6" t="s">
        <v>126</v>
      </c>
      <c r="D896" s="6" t="s">
        <v>160</v>
      </c>
      <c r="E896" s="6"/>
      <c r="F896" s="7"/>
      <c r="G896" s="7"/>
      <c r="H896" s="7"/>
      <c r="I896" s="7"/>
      <c r="J896" s="7"/>
      <c r="K896" s="7"/>
      <c r="L896" s="7"/>
      <c r="M896" s="7"/>
      <c r="N896" s="7"/>
      <c r="O896" s="6"/>
      <c r="P896" s="6"/>
      <c r="Q896" s="6"/>
      <c r="R896" s="6"/>
      <c r="S896" s="6" t="s">
        <v>128</v>
      </c>
      <c r="T896" s="6" t="s">
        <v>135</v>
      </c>
      <c r="U896" s="6" t="s">
        <v>151</v>
      </c>
      <c r="V896" s="7">
        <v>7</v>
      </c>
      <c r="W896" s="7">
        <v>5</v>
      </c>
      <c r="X896" s="7">
        <v>6</v>
      </c>
      <c r="Y896" s="7">
        <v>8</v>
      </c>
      <c r="Z896" s="6"/>
      <c r="AA896" s="6" t="s">
        <v>2477</v>
      </c>
      <c r="AB896" s="6"/>
      <c r="AC896" s="6"/>
      <c r="AD896" s="6" t="s">
        <v>2478</v>
      </c>
      <c r="AE896" s="6"/>
      <c r="AF896" s="6"/>
      <c r="AG896" s="6"/>
      <c r="AH896" s="8" t="s">
        <v>48</v>
      </c>
    </row>
    <row r="897" spans="1:34" customFormat="1" ht="72">
      <c r="A897" s="9" t="s">
        <v>2480</v>
      </c>
      <c r="B897" s="10" t="s">
        <v>42</v>
      </c>
      <c r="C897" s="10" t="s">
        <v>91</v>
      </c>
      <c r="D897" s="10" t="s">
        <v>262</v>
      </c>
      <c r="E897" s="10" t="s">
        <v>36</v>
      </c>
      <c r="F897" s="7">
        <f>IF(E897="-",1,IF(G897&gt;0,1,0))</f>
        <v>1</v>
      </c>
      <c r="G897" s="7">
        <v>0</v>
      </c>
      <c r="H897" s="7"/>
      <c r="I897" s="7">
        <v>7</v>
      </c>
      <c r="J897" s="7"/>
      <c r="K897" s="7"/>
      <c r="L897" s="7"/>
      <c r="M897" s="7"/>
      <c r="N897" s="7"/>
      <c r="O897" s="10"/>
      <c r="P897" s="10"/>
      <c r="Q897" s="10"/>
      <c r="R897" s="10"/>
      <c r="S897" s="10"/>
      <c r="T897" s="10"/>
      <c r="U897" s="10"/>
      <c r="V897" s="7"/>
      <c r="W897" s="7"/>
      <c r="X897" s="7"/>
      <c r="Y897" s="7"/>
      <c r="Z897" s="10" t="s">
        <v>2481</v>
      </c>
      <c r="AA897" s="10"/>
      <c r="AB897" s="10"/>
      <c r="AC897" s="12" t="s">
        <v>102</v>
      </c>
      <c r="AD897" s="10" t="s">
        <v>2482</v>
      </c>
      <c r="AE897" s="10"/>
      <c r="AF897" s="10"/>
      <c r="AG897" s="10"/>
      <c r="AH897" s="11" t="s">
        <v>260</v>
      </c>
    </row>
    <row r="898" spans="1:34" customFormat="1" ht="24">
      <c r="A898" s="5" t="s">
        <v>2483</v>
      </c>
      <c r="B898" s="6" t="s">
        <v>42</v>
      </c>
      <c r="C898" s="6" t="s">
        <v>96</v>
      </c>
      <c r="D898" s="6" t="s">
        <v>160</v>
      </c>
      <c r="E898" s="6" t="s">
        <v>66</v>
      </c>
      <c r="F898" s="7">
        <f>IF(E898="-",1,IF(G898&gt;0,1,0))</f>
        <v>1</v>
      </c>
      <c r="G898" s="7">
        <v>4</v>
      </c>
      <c r="H898" s="7"/>
      <c r="I898" s="7"/>
      <c r="J898" s="7"/>
      <c r="K898" s="7"/>
      <c r="L898" s="7"/>
      <c r="M898" s="7"/>
      <c r="N898" s="7"/>
      <c r="O898" s="6"/>
      <c r="P898" s="6"/>
      <c r="Q898" s="6"/>
      <c r="R898" s="6"/>
      <c r="S898" s="6"/>
      <c r="T898" s="6"/>
      <c r="U898" s="6"/>
      <c r="V898" s="7">
        <v>5</v>
      </c>
      <c r="W898" s="7">
        <v>4</v>
      </c>
      <c r="X898" s="7">
        <v>5</v>
      </c>
      <c r="Y898" s="7">
        <v>7</v>
      </c>
      <c r="Z898" s="6"/>
      <c r="AA898" s="6" t="s">
        <v>2484</v>
      </c>
      <c r="AB898" s="6"/>
      <c r="AC898" s="6"/>
      <c r="AD898" s="6" t="s">
        <v>2485</v>
      </c>
      <c r="AE898" s="6"/>
      <c r="AF898" s="6"/>
      <c r="AG898" s="6"/>
      <c r="AH898" s="8" t="s">
        <v>487</v>
      </c>
    </row>
    <row r="899" spans="1:34" customFormat="1" ht="48">
      <c r="A899" s="5" t="s">
        <v>2486</v>
      </c>
      <c r="B899" s="6" t="s">
        <v>42</v>
      </c>
      <c r="C899" s="6" t="s">
        <v>43</v>
      </c>
      <c r="D899" s="6" t="s">
        <v>160</v>
      </c>
      <c r="E899" s="6" t="s">
        <v>73</v>
      </c>
      <c r="F899" s="7">
        <f>IF(E899="-",1,IF(G899&gt;0,1,0))</f>
        <v>1</v>
      </c>
      <c r="G899" s="7">
        <v>4</v>
      </c>
      <c r="H899" s="7"/>
      <c r="I899" s="7"/>
      <c r="J899" s="7"/>
      <c r="K899" s="7"/>
      <c r="L899" s="7"/>
      <c r="M899" s="7"/>
      <c r="N899" s="7"/>
      <c r="O899" s="6"/>
      <c r="P899" s="6"/>
      <c r="Q899" s="6"/>
      <c r="R899" s="6"/>
      <c r="S899" s="6"/>
      <c r="T899" s="6"/>
      <c r="U899" s="6"/>
      <c r="V899" s="7"/>
      <c r="W899" s="7"/>
      <c r="X899" s="7"/>
      <c r="Y899" s="7"/>
      <c r="Z899" s="6" t="s">
        <v>1717</v>
      </c>
      <c r="AA899" s="6" t="s">
        <v>415</v>
      </c>
      <c r="AB899" s="6"/>
      <c r="AC899" s="6" t="s">
        <v>145</v>
      </c>
      <c r="AD899" s="6" t="s">
        <v>2487</v>
      </c>
      <c r="AE899" s="6"/>
      <c r="AF899" s="6"/>
      <c r="AG899" s="6"/>
      <c r="AH899" s="8" t="s">
        <v>577</v>
      </c>
    </row>
    <row r="900" spans="1:34" customFormat="1" ht="48">
      <c r="A900" s="5" t="s">
        <v>2488</v>
      </c>
      <c r="B900" s="6" t="s">
        <v>42</v>
      </c>
      <c r="C900" s="6" t="s">
        <v>65</v>
      </c>
      <c r="D900" s="6" t="s">
        <v>44</v>
      </c>
      <c r="E900" s="6" t="s">
        <v>73</v>
      </c>
      <c r="F900" s="7">
        <f>IF(E900="-",1,IF(G900&gt;0,1,0))</f>
        <v>0</v>
      </c>
      <c r="G900" s="7">
        <v>0</v>
      </c>
      <c r="H900" s="7"/>
      <c r="I900" s="7">
        <v>6</v>
      </c>
      <c r="J900" s="7"/>
      <c r="K900" s="7"/>
      <c r="L900" s="7"/>
      <c r="M900" s="7"/>
      <c r="N900" s="7"/>
      <c r="O900" s="6"/>
      <c r="P900" s="6"/>
      <c r="Q900" s="6"/>
      <c r="R900" s="6"/>
      <c r="S900" s="6"/>
      <c r="T900" s="6"/>
      <c r="U900" s="6"/>
      <c r="V900" s="7"/>
      <c r="W900" s="7"/>
      <c r="X900" s="7"/>
      <c r="Y900" s="7"/>
      <c r="Z900" s="6"/>
      <c r="AA900" s="6" t="s">
        <v>224</v>
      </c>
      <c r="AB900" s="6"/>
      <c r="AC900" s="6"/>
      <c r="AD900" s="6" t="s">
        <v>2489</v>
      </c>
      <c r="AE900" s="6"/>
      <c r="AF900" s="6"/>
      <c r="AG900" s="6"/>
      <c r="AH900" s="8" t="s">
        <v>2490</v>
      </c>
    </row>
    <row r="901" spans="1:34" customFormat="1" ht="36">
      <c r="A901" s="5" t="s">
        <v>2491</v>
      </c>
      <c r="B901" s="6" t="s">
        <v>126</v>
      </c>
      <c r="C901" s="6" t="s">
        <v>126</v>
      </c>
      <c r="D901" s="6" t="s">
        <v>44</v>
      </c>
      <c r="E901" s="6" t="s">
        <v>66</v>
      </c>
      <c r="F901" s="7">
        <f>IF(E901="-",1,IF(G901&gt;0,1,0))</f>
        <v>0</v>
      </c>
      <c r="G901" s="7">
        <v>0</v>
      </c>
      <c r="H901" s="7"/>
      <c r="I901" s="7"/>
      <c r="J901" s="7"/>
      <c r="K901" s="7"/>
      <c r="L901" s="7"/>
      <c r="M901" s="7"/>
      <c r="N901" s="7"/>
      <c r="O901" s="6"/>
      <c r="P901" s="6"/>
      <c r="Q901" s="6"/>
      <c r="R901" s="6"/>
      <c r="S901" s="6" t="s">
        <v>169</v>
      </c>
      <c r="T901" s="6" t="s">
        <v>150</v>
      </c>
      <c r="U901" s="6" t="s">
        <v>151</v>
      </c>
      <c r="V901" s="7">
        <v>1</v>
      </c>
      <c r="W901" s="7">
        <v>1</v>
      </c>
      <c r="X901" s="7">
        <v>1</v>
      </c>
      <c r="Y901" s="7">
        <v>2</v>
      </c>
      <c r="Z901" s="6"/>
      <c r="AA901" s="6" t="s">
        <v>1712</v>
      </c>
      <c r="AB901" s="6"/>
      <c r="AC901" s="6"/>
      <c r="AD901" s="6" t="s">
        <v>2492</v>
      </c>
      <c r="AE901" s="6"/>
      <c r="AF901" s="6"/>
      <c r="AG901" s="6"/>
      <c r="AH901" s="8" t="s">
        <v>487</v>
      </c>
    </row>
    <row r="902" spans="1:34" customFormat="1" ht="24">
      <c r="A902" s="5" t="s">
        <v>2493</v>
      </c>
      <c r="B902" s="6" t="s">
        <v>126</v>
      </c>
      <c r="C902" s="6" t="s">
        <v>126</v>
      </c>
      <c r="D902" s="6" t="s">
        <v>44</v>
      </c>
      <c r="E902" s="6" t="s">
        <v>73</v>
      </c>
      <c r="F902" s="7">
        <f>IF(E902="-",1,IF(G902&gt;0,1,0))</f>
        <v>0</v>
      </c>
      <c r="G902" s="7">
        <v>0</v>
      </c>
      <c r="H902" s="7"/>
      <c r="I902" s="7"/>
      <c r="J902" s="7"/>
      <c r="K902" s="7"/>
      <c r="L902" s="7"/>
      <c r="M902" s="7"/>
      <c r="N902" s="7"/>
      <c r="O902" s="6"/>
      <c r="P902" s="6"/>
      <c r="Q902" s="6"/>
      <c r="R902" s="6"/>
      <c r="S902" s="6" t="s">
        <v>128</v>
      </c>
      <c r="T902" s="6" t="s">
        <v>129</v>
      </c>
      <c r="U902" s="6" t="s">
        <v>151</v>
      </c>
      <c r="V902" s="7">
        <v>6</v>
      </c>
      <c r="W902" s="7">
        <v>4</v>
      </c>
      <c r="X902" s="7">
        <v>3</v>
      </c>
      <c r="Y902" s="7">
        <v>4</v>
      </c>
      <c r="Z902" s="6"/>
      <c r="AA902" s="6" t="s">
        <v>2494</v>
      </c>
      <c r="AB902" s="6"/>
      <c r="AC902" s="6"/>
      <c r="AD902" s="6" t="s">
        <v>2495</v>
      </c>
      <c r="AE902" s="6"/>
      <c r="AF902" s="6"/>
      <c r="AG902" s="6"/>
      <c r="AH902" s="8" t="s">
        <v>120</v>
      </c>
    </row>
    <row r="903" spans="1:34" customFormat="1" ht="24">
      <c r="A903" s="5" t="s">
        <v>2496</v>
      </c>
      <c r="B903" s="6" t="s">
        <v>126</v>
      </c>
      <c r="C903" s="6" t="s">
        <v>126</v>
      </c>
      <c r="D903" s="6" t="s">
        <v>44</v>
      </c>
      <c r="E903" s="6"/>
      <c r="F903" s="7"/>
      <c r="G903" s="7"/>
      <c r="H903" s="7"/>
      <c r="I903" s="7"/>
      <c r="J903" s="7"/>
      <c r="K903" s="7"/>
      <c r="L903" s="7"/>
      <c r="M903" s="7"/>
      <c r="N903" s="7"/>
      <c r="O903" s="6"/>
      <c r="P903" s="6"/>
      <c r="Q903" s="6"/>
      <c r="R903" s="6"/>
      <c r="S903" s="6" t="s">
        <v>128</v>
      </c>
      <c r="T903" s="6" t="s">
        <v>135</v>
      </c>
      <c r="U903" s="6" t="s">
        <v>151</v>
      </c>
      <c r="V903" s="7">
        <v>6</v>
      </c>
      <c r="W903" s="7">
        <v>7</v>
      </c>
      <c r="X903" s="7">
        <v>3</v>
      </c>
      <c r="Y903" s="7">
        <v>7</v>
      </c>
      <c r="Z903" s="6"/>
      <c r="AA903" s="6" t="s">
        <v>2494</v>
      </c>
      <c r="AB903" s="6"/>
      <c r="AC903" s="6"/>
      <c r="AD903" s="6" t="s">
        <v>2495</v>
      </c>
      <c r="AE903" s="6"/>
      <c r="AF903" s="6"/>
      <c r="AG903" s="6"/>
      <c r="AH903" s="8" t="s">
        <v>120</v>
      </c>
    </row>
    <row r="904" spans="1:34" customFormat="1" ht="48">
      <c r="A904" s="5" t="s">
        <v>2497</v>
      </c>
      <c r="B904" s="6" t="s">
        <v>42</v>
      </c>
      <c r="C904" s="6" t="s">
        <v>65</v>
      </c>
      <c r="D904" s="6" t="s">
        <v>44</v>
      </c>
      <c r="E904" s="6" t="s">
        <v>45</v>
      </c>
      <c r="F904" s="7">
        <f>IF(E904="-",1,IF(G904&gt;0,1,0))</f>
        <v>0</v>
      </c>
      <c r="G904" s="7">
        <v>0</v>
      </c>
      <c r="H904" s="7"/>
      <c r="I904" s="7">
        <v>4</v>
      </c>
      <c r="J904" s="7"/>
      <c r="K904" s="7"/>
      <c r="L904" s="7"/>
      <c r="M904" s="7"/>
      <c r="N904" s="7"/>
      <c r="O904" s="6"/>
      <c r="P904" s="6"/>
      <c r="Q904" s="6"/>
      <c r="R904" s="6"/>
      <c r="S904" s="6"/>
      <c r="T904" s="6"/>
      <c r="U904" s="6"/>
      <c r="V904" s="7"/>
      <c r="W904" s="7"/>
      <c r="X904" s="7"/>
      <c r="Y904" s="7"/>
      <c r="Z904" s="6" t="s">
        <v>411</v>
      </c>
      <c r="AA904" s="6" t="s">
        <v>224</v>
      </c>
      <c r="AB904" s="6"/>
      <c r="AC904" s="6"/>
      <c r="AD904" s="6" t="s">
        <v>2498</v>
      </c>
      <c r="AE904" s="6"/>
      <c r="AF904" s="6"/>
      <c r="AG904" s="6"/>
      <c r="AH904" s="8" t="s">
        <v>409</v>
      </c>
    </row>
    <row r="905" spans="1:34" customFormat="1" ht="60">
      <c r="A905" s="5" t="s">
        <v>2499</v>
      </c>
      <c r="B905" s="6" t="s">
        <v>42</v>
      </c>
      <c r="C905" s="6" t="s">
        <v>65</v>
      </c>
      <c r="D905" s="6" t="s">
        <v>44</v>
      </c>
      <c r="E905" s="6" t="s">
        <v>73</v>
      </c>
      <c r="F905" s="7">
        <f>IF(E905="-",1,IF(G905&gt;0,1,0))</f>
        <v>0</v>
      </c>
      <c r="G905" s="7">
        <v>0</v>
      </c>
      <c r="H905" s="7"/>
      <c r="I905" s="7">
        <v>3</v>
      </c>
      <c r="J905" s="7"/>
      <c r="K905" s="7"/>
      <c r="L905" s="7"/>
      <c r="M905" s="7"/>
      <c r="N905" s="7"/>
      <c r="O905" s="6"/>
      <c r="P905" s="6"/>
      <c r="Q905" s="6"/>
      <c r="R905" s="6"/>
      <c r="S905" s="6"/>
      <c r="T905" s="6"/>
      <c r="U905" s="6"/>
      <c r="V905" s="7"/>
      <c r="W905" s="7"/>
      <c r="X905" s="7"/>
      <c r="Y905" s="7"/>
      <c r="Z905" s="6"/>
      <c r="AA905" s="6" t="s">
        <v>348</v>
      </c>
      <c r="AB905" s="6"/>
      <c r="AC905" s="6"/>
      <c r="AD905" s="6" t="s">
        <v>2500</v>
      </c>
      <c r="AE905" s="6"/>
      <c r="AF905" s="6"/>
      <c r="AG905" s="6"/>
      <c r="AH905" s="8" t="s">
        <v>409</v>
      </c>
    </row>
    <row r="906" spans="1:34" customFormat="1" ht="48">
      <c r="A906" s="5" t="s">
        <v>2501</v>
      </c>
      <c r="B906" s="6" t="s">
        <v>42</v>
      </c>
      <c r="C906" s="6" t="s">
        <v>65</v>
      </c>
      <c r="D906" s="6" t="s">
        <v>78</v>
      </c>
      <c r="E906" s="6" t="s">
        <v>45</v>
      </c>
      <c r="F906" s="7">
        <f>IF(E906="-",1,IF(G906&gt;0,1,0))</f>
        <v>1</v>
      </c>
      <c r="G906" s="7">
        <v>1</v>
      </c>
      <c r="H906" s="7"/>
      <c r="I906" s="7" t="s">
        <v>36</v>
      </c>
      <c r="J906" s="7"/>
      <c r="K906" s="7"/>
      <c r="L906" s="7"/>
      <c r="M906" s="7"/>
      <c r="N906" s="7"/>
      <c r="O906" s="6"/>
      <c r="P906" s="6"/>
      <c r="Q906" s="6"/>
      <c r="R906" s="6"/>
      <c r="S906" s="6"/>
      <c r="T906" s="6"/>
      <c r="U906" s="6"/>
      <c r="V906" s="7"/>
      <c r="W906" s="7"/>
      <c r="X906" s="7"/>
      <c r="Y906" s="7"/>
      <c r="Z906" s="6"/>
      <c r="AA906" s="6" t="s">
        <v>714</v>
      </c>
      <c r="AB906" s="6"/>
      <c r="AC906" s="6"/>
      <c r="AD906" s="6" t="s">
        <v>2502</v>
      </c>
      <c r="AE906" s="6"/>
      <c r="AF906" s="6"/>
      <c r="AG906" s="6"/>
      <c r="AH906" s="8" t="s">
        <v>81</v>
      </c>
    </row>
    <row r="907" spans="1:34" customFormat="1" ht="36">
      <c r="A907" s="5" t="s">
        <v>2503</v>
      </c>
      <c r="B907" s="6" t="s">
        <v>33</v>
      </c>
      <c r="C907" s="6" t="s">
        <v>34</v>
      </c>
      <c r="D907" s="6" t="s">
        <v>193</v>
      </c>
      <c r="E907" s="6" t="s">
        <v>36</v>
      </c>
      <c r="F907" s="7">
        <f>IF(E907="-",1,IF(G907&gt;0,1,0))</f>
        <v>1</v>
      </c>
      <c r="G907" s="7">
        <v>0</v>
      </c>
      <c r="H907" s="7">
        <v>3</v>
      </c>
      <c r="I907" s="7" t="s">
        <v>36</v>
      </c>
      <c r="J907" s="7">
        <v>1</v>
      </c>
      <c r="K907" s="7"/>
      <c r="L907" s="7"/>
      <c r="M907" s="7"/>
      <c r="N907" s="7"/>
      <c r="O907" s="6"/>
      <c r="P907" s="6"/>
      <c r="Q907" s="6"/>
      <c r="R907" s="6"/>
      <c r="S907" s="6"/>
      <c r="T907" s="6"/>
      <c r="U907" s="6"/>
      <c r="V907" s="7"/>
      <c r="W907" s="7"/>
      <c r="X907" s="7"/>
      <c r="Y907" s="7"/>
      <c r="Z907" s="6" t="s">
        <v>2504</v>
      </c>
      <c r="AA907" s="6" t="s">
        <v>1246</v>
      </c>
      <c r="AB907" s="6"/>
      <c r="AC907" s="6"/>
      <c r="AD907" s="6" t="s">
        <v>2505</v>
      </c>
      <c r="AE907" s="6" t="s">
        <v>2506</v>
      </c>
      <c r="AF907" s="6"/>
      <c r="AG907" s="6"/>
      <c r="AH907" s="8" t="s">
        <v>255</v>
      </c>
    </row>
    <row r="908" spans="1:34" customFormat="1" ht="36">
      <c r="A908" s="5" t="s">
        <v>2507</v>
      </c>
      <c r="B908" s="6" t="s">
        <v>42</v>
      </c>
      <c r="C908" s="6" t="s">
        <v>96</v>
      </c>
      <c r="D908" s="6" t="s">
        <v>262</v>
      </c>
      <c r="E908" s="6" t="s">
        <v>36</v>
      </c>
      <c r="F908" s="7">
        <f>IF(E908="-",1,IF(G908&gt;0,1,0))</f>
        <v>1</v>
      </c>
      <c r="G908" s="7">
        <v>0</v>
      </c>
      <c r="H908" s="7"/>
      <c r="I908" s="7"/>
      <c r="J908" s="7"/>
      <c r="K908" s="7"/>
      <c r="L908" s="7"/>
      <c r="M908" s="7"/>
      <c r="N908" s="7"/>
      <c r="O908" s="6"/>
      <c r="P908" s="6"/>
      <c r="Q908" s="6"/>
      <c r="R908" s="6"/>
      <c r="S908" s="6"/>
      <c r="T908" s="6"/>
      <c r="U908" s="6"/>
      <c r="V908" s="7">
        <v>2</v>
      </c>
      <c r="W908" s="7" t="s">
        <v>2428</v>
      </c>
      <c r="X908" s="7">
        <v>0</v>
      </c>
      <c r="Y908" s="7" t="s">
        <v>2428</v>
      </c>
      <c r="Z908" s="6"/>
      <c r="AA908" s="6" t="s">
        <v>662</v>
      </c>
      <c r="AB908" s="6"/>
      <c r="AC908" s="6"/>
      <c r="AD908" s="6" t="s">
        <v>2508</v>
      </c>
      <c r="AE908" s="6"/>
      <c r="AF908" s="6"/>
      <c r="AG908" s="6"/>
      <c r="AH908" s="8" t="s">
        <v>1750</v>
      </c>
    </row>
    <row r="909" spans="1:34" customFormat="1" ht="48">
      <c r="A909" s="5" t="s">
        <v>2509</v>
      </c>
      <c r="B909" s="6" t="s">
        <v>42</v>
      </c>
      <c r="C909" s="6" t="s">
        <v>50</v>
      </c>
      <c r="D909" s="6" t="s">
        <v>247</v>
      </c>
      <c r="E909" s="6" t="s">
        <v>2510</v>
      </c>
      <c r="F909" s="7">
        <f>IF(E909="-",1,IF(G909&gt;0,1,0))</f>
        <v>0</v>
      </c>
      <c r="G909" s="7">
        <v>0</v>
      </c>
      <c r="H909" s="7"/>
      <c r="I909" s="7"/>
      <c r="J909" s="7"/>
      <c r="K909" s="7"/>
      <c r="L909" s="7"/>
      <c r="M909" s="7"/>
      <c r="N909" s="7"/>
      <c r="O909" s="6"/>
      <c r="P909" s="6"/>
      <c r="Q909" s="6"/>
      <c r="R909" s="6"/>
      <c r="S909" s="6"/>
      <c r="T909" s="6"/>
      <c r="U909" s="6"/>
      <c r="V909" s="7">
        <v>5</v>
      </c>
      <c r="W909" s="7">
        <v>2</v>
      </c>
      <c r="X909" s="7">
        <v>6</v>
      </c>
      <c r="Y909" s="7">
        <v>3</v>
      </c>
      <c r="Z909" s="6" t="s">
        <v>2511</v>
      </c>
      <c r="AA909" s="6" t="s">
        <v>206</v>
      </c>
      <c r="AB909" s="6"/>
      <c r="AC909" s="6"/>
      <c r="AD909" s="6" t="s">
        <v>2512</v>
      </c>
      <c r="AE909" s="6"/>
      <c r="AF909" s="6"/>
      <c r="AG909" s="6"/>
      <c r="AH909" s="8" t="s">
        <v>409</v>
      </c>
    </row>
    <row r="910" spans="1:34" customFormat="1" ht="24">
      <c r="A910" s="5" t="s">
        <v>2513</v>
      </c>
      <c r="B910" s="6" t="s">
        <v>33</v>
      </c>
      <c r="C910" s="6" t="s">
        <v>34</v>
      </c>
      <c r="D910" s="6" t="s">
        <v>59</v>
      </c>
      <c r="E910" s="6" t="s">
        <v>36</v>
      </c>
      <c r="F910" s="7">
        <f>IF(E910="-",1,IF(G910&gt;0,1,0))</f>
        <v>1</v>
      </c>
      <c r="G910" s="7">
        <v>0</v>
      </c>
      <c r="H910" s="7">
        <v>4</v>
      </c>
      <c r="I910" s="7" t="s">
        <v>36</v>
      </c>
      <c r="J910" s="7">
        <v>2</v>
      </c>
      <c r="K910" s="7"/>
      <c r="L910" s="7"/>
      <c r="M910" s="7"/>
      <c r="N910" s="7"/>
      <c r="O910" s="6"/>
      <c r="P910" s="6"/>
      <c r="Q910" s="6"/>
      <c r="R910" s="6"/>
      <c r="S910" s="6"/>
      <c r="T910" s="6"/>
      <c r="U910" s="6"/>
      <c r="V910" s="7"/>
      <c r="W910" s="7"/>
      <c r="X910" s="7"/>
      <c r="Y910" s="7"/>
      <c r="Z910" s="6"/>
      <c r="AA910" s="6"/>
      <c r="AB910" s="6"/>
      <c r="AC910" s="6"/>
      <c r="AD910" s="6" t="s">
        <v>2514</v>
      </c>
      <c r="AE910" s="6" t="s">
        <v>2515</v>
      </c>
      <c r="AF910" s="6"/>
      <c r="AG910" s="6"/>
      <c r="AH910" s="8" t="s">
        <v>2516</v>
      </c>
    </row>
    <row r="911" spans="1:34" customFormat="1" ht="24">
      <c r="A911" s="5" t="s">
        <v>2517</v>
      </c>
      <c r="B911" s="6" t="s">
        <v>42</v>
      </c>
      <c r="C911" s="6" t="s">
        <v>77</v>
      </c>
      <c r="D911" s="6" t="s">
        <v>78</v>
      </c>
      <c r="E911" s="6" t="s">
        <v>66</v>
      </c>
      <c r="F911" s="7">
        <f>IF(E911="-",1,IF(G911&gt;0,1,0))</f>
        <v>1</v>
      </c>
      <c r="G911" s="7">
        <v>4</v>
      </c>
      <c r="H911" s="7"/>
      <c r="I911" s="7"/>
      <c r="J911" s="7"/>
      <c r="K911" s="7"/>
      <c r="L911" s="7"/>
      <c r="M911" s="7"/>
      <c r="N911" s="7"/>
      <c r="O911" s="6"/>
      <c r="P911" s="6"/>
      <c r="Q911" s="6"/>
      <c r="R911" s="6"/>
      <c r="S911" s="6"/>
      <c r="T911" s="6"/>
      <c r="U911" s="6"/>
      <c r="V911" s="7">
        <v>4</v>
      </c>
      <c r="W911" s="7">
        <v>1</v>
      </c>
      <c r="X911" s="7">
        <v>1</v>
      </c>
      <c r="Y911" s="7">
        <v>8</v>
      </c>
      <c r="Z911" s="6"/>
      <c r="AA911" s="6" t="s">
        <v>79</v>
      </c>
      <c r="AB911" s="6"/>
      <c r="AC911" s="6"/>
      <c r="AD911" s="6" t="s">
        <v>2518</v>
      </c>
      <c r="AE911" s="6"/>
      <c r="AF911" s="6"/>
      <c r="AG911" s="6"/>
      <c r="AH911" s="8" t="s">
        <v>409</v>
      </c>
    </row>
    <row r="912" spans="1:34" customFormat="1" ht="36">
      <c r="A912" s="5" t="s">
        <v>2519</v>
      </c>
      <c r="B912" s="6" t="s">
        <v>42</v>
      </c>
      <c r="C912" s="6" t="s">
        <v>199</v>
      </c>
      <c r="D912" s="6" t="s">
        <v>44</v>
      </c>
      <c r="E912" s="6" t="s">
        <v>66</v>
      </c>
      <c r="F912" s="7">
        <f>IF(E912="-",1,IF(G912&gt;0,1,0))</f>
        <v>0</v>
      </c>
      <c r="G912" s="7">
        <v>0</v>
      </c>
      <c r="H912" s="7"/>
      <c r="I912" s="7"/>
      <c r="J912" s="7"/>
      <c r="K912" s="7"/>
      <c r="L912" s="7"/>
      <c r="M912" s="7"/>
      <c r="N912" s="7"/>
      <c r="O912" s="6"/>
      <c r="P912" s="6"/>
      <c r="Q912" s="6"/>
      <c r="R912" s="6"/>
      <c r="S912" s="6"/>
      <c r="T912" s="6"/>
      <c r="U912" s="6"/>
      <c r="V912" s="7"/>
      <c r="W912" s="7"/>
      <c r="X912" s="7"/>
      <c r="Y912" s="7"/>
      <c r="Z912" s="6" t="s">
        <v>396</v>
      </c>
      <c r="AA912" s="6"/>
      <c r="AB912" s="6"/>
      <c r="AC912" s="6"/>
      <c r="AD912" s="6" t="s">
        <v>2520</v>
      </c>
      <c r="AE912" s="6"/>
      <c r="AF912" s="6"/>
      <c r="AG912" s="6"/>
      <c r="AH912" s="8" t="s">
        <v>178</v>
      </c>
    </row>
    <row r="913" spans="1:34" customFormat="1" ht="36">
      <c r="A913" s="9" t="s">
        <v>2521</v>
      </c>
      <c r="B913" s="10" t="s">
        <v>42</v>
      </c>
      <c r="C913" s="10" t="s">
        <v>91</v>
      </c>
      <c r="D913" s="10" t="s">
        <v>318</v>
      </c>
      <c r="E913" s="10" t="s">
        <v>36</v>
      </c>
      <c r="F913" s="7">
        <f>IF(E913="-",1,IF(G913&gt;0,1,0))</f>
        <v>1</v>
      </c>
      <c r="G913" s="7">
        <v>0</v>
      </c>
      <c r="H913" s="7"/>
      <c r="I913" s="7">
        <v>4</v>
      </c>
      <c r="J913" s="7"/>
      <c r="K913" s="7"/>
      <c r="L913" s="7"/>
      <c r="M913" s="7"/>
      <c r="N913" s="7"/>
      <c r="O913" s="10"/>
      <c r="P913" s="10"/>
      <c r="Q913" s="10"/>
      <c r="R913" s="10"/>
      <c r="S913" s="10"/>
      <c r="T913" s="10"/>
      <c r="U913" s="10"/>
      <c r="V913" s="7"/>
      <c r="W913" s="7"/>
      <c r="X913" s="7"/>
      <c r="Y913" s="7"/>
      <c r="Z913" s="10" t="s">
        <v>2522</v>
      </c>
      <c r="AA913" s="10"/>
      <c r="AB913" s="10"/>
      <c r="AC913" s="12" t="s">
        <v>876</v>
      </c>
      <c r="AD913" s="10" t="s">
        <v>2523</v>
      </c>
      <c r="AE913" s="10" t="s">
        <v>2524</v>
      </c>
      <c r="AF913" s="10" t="s">
        <v>2525</v>
      </c>
      <c r="AG913" s="10"/>
      <c r="AH913" s="11" t="s">
        <v>2526</v>
      </c>
    </row>
    <row r="914" spans="1:34" customFormat="1" ht="60">
      <c r="A914" s="9" t="s">
        <v>2527</v>
      </c>
      <c r="B914" s="6" t="s">
        <v>42</v>
      </c>
      <c r="C914" s="10" t="s">
        <v>58</v>
      </c>
      <c r="D914" s="10" t="s">
        <v>44</v>
      </c>
      <c r="E914" s="10" t="s">
        <v>66</v>
      </c>
      <c r="F914" s="7">
        <f>IF(E914="-",1,IF(G914&gt;0,1,0))</f>
        <v>1</v>
      </c>
      <c r="G914" s="7">
        <v>1</v>
      </c>
      <c r="H914" s="7"/>
      <c r="I914" s="7"/>
      <c r="J914" s="7"/>
      <c r="K914" s="7"/>
      <c r="L914" s="7"/>
      <c r="M914" s="7"/>
      <c r="N914" s="7"/>
      <c r="O914" s="6"/>
      <c r="P914" s="6"/>
      <c r="Q914" s="6"/>
      <c r="R914" s="6"/>
      <c r="S914" s="6"/>
      <c r="T914" s="10"/>
      <c r="U914" s="6"/>
      <c r="V914" s="7"/>
      <c r="W914" s="7"/>
      <c r="X914" s="7"/>
      <c r="Y914" s="7"/>
      <c r="Z914" s="10" t="s">
        <v>2528</v>
      </c>
      <c r="AA914" s="10" t="s">
        <v>122</v>
      </c>
      <c r="AB914" s="10"/>
      <c r="AC914" s="10"/>
      <c r="AD914" s="10" t="s">
        <v>2529</v>
      </c>
      <c r="AE914" s="10"/>
      <c r="AF914" s="10"/>
      <c r="AG914" s="10"/>
      <c r="AH914" s="11" t="s">
        <v>2530</v>
      </c>
    </row>
    <row r="915" spans="1:34" customFormat="1" ht="36">
      <c r="A915" s="5" t="s">
        <v>2531</v>
      </c>
      <c r="B915" s="6" t="s">
        <v>42</v>
      </c>
      <c r="C915" s="6" t="s">
        <v>77</v>
      </c>
      <c r="D915" s="6" t="s">
        <v>262</v>
      </c>
      <c r="E915" s="6" t="s">
        <v>36</v>
      </c>
      <c r="F915" s="7">
        <f>IF(E915="-",1,IF(G915&gt;0,1,0))</f>
        <v>1</v>
      </c>
      <c r="G915" s="7">
        <v>0</v>
      </c>
      <c r="H915" s="7"/>
      <c r="I915" s="7"/>
      <c r="J915" s="7"/>
      <c r="K915" s="7"/>
      <c r="L915" s="7"/>
      <c r="M915" s="7"/>
      <c r="N915" s="7"/>
      <c r="O915" s="6"/>
      <c r="P915" s="6"/>
      <c r="Q915" s="6"/>
      <c r="R915" s="6"/>
      <c r="S915" s="6"/>
      <c r="T915" s="6"/>
      <c r="U915" s="6"/>
      <c r="V915" s="7">
        <v>3</v>
      </c>
      <c r="W915" s="7">
        <v>2</v>
      </c>
      <c r="X915" s="7">
        <v>4</v>
      </c>
      <c r="Y915" s="7">
        <v>3</v>
      </c>
      <c r="Z915" s="6"/>
      <c r="AA915" s="6" t="s">
        <v>746</v>
      </c>
      <c r="AB915" s="6"/>
      <c r="AC915" s="6"/>
      <c r="AD915" s="6" t="s">
        <v>2532</v>
      </c>
      <c r="AE915" s="6" t="s">
        <v>2533</v>
      </c>
      <c r="AF915" s="6"/>
      <c r="AG915" s="6"/>
      <c r="AH915" s="8" t="s">
        <v>2534</v>
      </c>
    </row>
    <row r="916" spans="1:34" customFormat="1" ht="36">
      <c r="A916" s="5" t="s">
        <v>2535</v>
      </c>
      <c r="B916" s="6" t="s">
        <v>42</v>
      </c>
      <c r="C916" s="6" t="s">
        <v>65</v>
      </c>
      <c r="D916" s="6" t="s">
        <v>51</v>
      </c>
      <c r="E916" s="6" t="s">
        <v>45</v>
      </c>
      <c r="F916" s="7">
        <f>IF(E916="-",1,IF(G916&gt;0,1,0))</f>
        <v>1</v>
      </c>
      <c r="G916" s="7">
        <v>1</v>
      </c>
      <c r="H916" s="7"/>
      <c r="I916" s="7" t="s">
        <v>36</v>
      </c>
      <c r="J916" s="16"/>
      <c r="K916" s="7"/>
      <c r="L916" s="7"/>
      <c r="M916" s="7"/>
      <c r="N916" s="7"/>
      <c r="O916" s="6"/>
      <c r="P916" s="6"/>
      <c r="Q916" s="6"/>
      <c r="R916" s="6"/>
      <c r="S916" s="6"/>
      <c r="T916" s="6"/>
      <c r="U916" s="6"/>
      <c r="V916" s="7"/>
      <c r="W916" s="7"/>
      <c r="X916" s="7"/>
      <c r="Y916" s="7"/>
      <c r="Z916" s="6" t="s">
        <v>144</v>
      </c>
      <c r="AA916" s="6" t="s">
        <v>448</v>
      </c>
      <c r="AB916" s="6"/>
      <c r="AC916" s="6"/>
      <c r="AD916" s="6" t="s">
        <v>2536</v>
      </c>
      <c r="AE916" s="6"/>
      <c r="AF916" s="6"/>
      <c r="AG916" s="6"/>
      <c r="AH916" s="8" t="s">
        <v>316</v>
      </c>
    </row>
    <row r="917" spans="1:34" customFormat="1" ht="48">
      <c r="A917" s="9" t="s">
        <v>2537</v>
      </c>
      <c r="B917" s="10" t="s">
        <v>42</v>
      </c>
      <c r="C917" s="10" t="s">
        <v>91</v>
      </c>
      <c r="D917" s="10" t="s">
        <v>209</v>
      </c>
      <c r="E917" s="10" t="s">
        <v>36</v>
      </c>
      <c r="F917" s="7">
        <f>IF(E917="-",1,IF(G917&gt;0,1,0))</f>
        <v>1</v>
      </c>
      <c r="G917" s="7">
        <v>0</v>
      </c>
      <c r="H917" s="7"/>
      <c r="I917" s="7">
        <v>7</v>
      </c>
      <c r="J917" s="7"/>
      <c r="K917" s="7"/>
      <c r="L917" s="7"/>
      <c r="M917" s="7"/>
      <c r="N917" s="7"/>
      <c r="O917" s="10"/>
      <c r="P917" s="10"/>
      <c r="Q917" s="10"/>
      <c r="R917" s="10"/>
      <c r="S917" s="10"/>
      <c r="T917" s="10"/>
      <c r="U917" s="10"/>
      <c r="V917" s="7"/>
      <c r="W917" s="7"/>
      <c r="X917" s="7"/>
      <c r="Y917" s="7"/>
      <c r="Z917" s="10" t="s">
        <v>110</v>
      </c>
      <c r="AA917" s="10"/>
      <c r="AB917" s="10"/>
      <c r="AC917" s="12" t="s">
        <v>87</v>
      </c>
      <c r="AD917" s="10" t="s">
        <v>2538</v>
      </c>
      <c r="AE917" s="10"/>
      <c r="AF917" s="10"/>
      <c r="AG917" s="10"/>
      <c r="AH917" s="11" t="s">
        <v>260</v>
      </c>
    </row>
    <row r="918" spans="1:34" customFormat="1" ht="36">
      <c r="A918" s="9" t="s">
        <v>2539</v>
      </c>
      <c r="B918" s="10" t="s">
        <v>42</v>
      </c>
      <c r="C918" s="10" t="s">
        <v>91</v>
      </c>
      <c r="D918" s="10" t="s">
        <v>160</v>
      </c>
      <c r="E918" s="10" t="s">
        <v>66</v>
      </c>
      <c r="F918" s="7">
        <f>IF(E918="-",1,IF(G918&gt;0,1,0))</f>
        <v>1</v>
      </c>
      <c r="G918" s="7">
        <v>4</v>
      </c>
      <c r="H918" s="7"/>
      <c r="I918" s="7">
        <v>4</v>
      </c>
      <c r="J918" s="7"/>
      <c r="K918" s="7"/>
      <c r="L918" s="7"/>
      <c r="M918" s="7"/>
      <c r="N918" s="7"/>
      <c r="O918" s="10"/>
      <c r="P918" s="10"/>
      <c r="Q918" s="10"/>
      <c r="R918" s="10"/>
      <c r="S918" s="10"/>
      <c r="T918" s="10"/>
      <c r="U918" s="10"/>
      <c r="V918" s="7"/>
      <c r="W918" s="7"/>
      <c r="X918" s="7"/>
      <c r="Y918" s="7"/>
      <c r="Z918" s="10" t="s">
        <v>328</v>
      </c>
      <c r="AA918" s="10"/>
      <c r="AB918" s="10"/>
      <c r="AC918" s="12" t="s">
        <v>87</v>
      </c>
      <c r="AD918" s="10" t="s">
        <v>2540</v>
      </c>
      <c r="AE918" s="10"/>
      <c r="AF918" s="10"/>
      <c r="AG918" s="10"/>
      <c r="AH918" s="11" t="s">
        <v>471</v>
      </c>
    </row>
    <row r="919" spans="1:34" customFormat="1" ht="36">
      <c r="A919" s="5" t="s">
        <v>2541</v>
      </c>
      <c r="B919" s="6" t="s">
        <v>42</v>
      </c>
      <c r="C919" s="6" t="s">
        <v>199</v>
      </c>
      <c r="D919" s="6" t="s">
        <v>51</v>
      </c>
      <c r="E919" s="6" t="s">
        <v>45</v>
      </c>
      <c r="F919" s="7">
        <f>IF(E919="-",1,IF(G919&gt;0,1,0))</f>
        <v>1</v>
      </c>
      <c r="G919" s="7">
        <v>1</v>
      </c>
      <c r="H919" s="7"/>
      <c r="I919" s="7"/>
      <c r="J919" s="7"/>
      <c r="K919" s="7"/>
      <c r="L919" s="7"/>
      <c r="M919" s="7"/>
      <c r="N919" s="7"/>
      <c r="O919" s="6"/>
      <c r="P919" s="6"/>
      <c r="Q919" s="6"/>
      <c r="R919" s="6"/>
      <c r="S919" s="6"/>
      <c r="T919" s="6"/>
      <c r="U919" s="6"/>
      <c r="V919" s="7"/>
      <c r="W919" s="7"/>
      <c r="X919" s="7"/>
      <c r="Y919" s="7"/>
      <c r="Z919" s="6" t="s">
        <v>2542</v>
      </c>
      <c r="AA919" s="6"/>
      <c r="AB919" s="6"/>
      <c r="AC919" s="6"/>
      <c r="AD919" s="6" t="s">
        <v>2543</v>
      </c>
      <c r="AE919" s="6"/>
      <c r="AF919" s="6" t="s">
        <v>2544</v>
      </c>
      <c r="AG919" s="6"/>
      <c r="AH919" s="8" t="s">
        <v>293</v>
      </c>
    </row>
    <row r="920" spans="1:34" customFormat="1" ht="24">
      <c r="A920" s="5" t="s">
        <v>2545</v>
      </c>
      <c r="B920" s="6" t="s">
        <v>126</v>
      </c>
      <c r="C920" s="6" t="s">
        <v>126</v>
      </c>
      <c r="D920" s="6" t="s">
        <v>127</v>
      </c>
      <c r="E920" s="6" t="s">
        <v>73</v>
      </c>
      <c r="F920" s="7">
        <f>IF(E920="-",1,IF(G920&gt;0,1,0))</f>
        <v>1</v>
      </c>
      <c r="G920" s="7">
        <v>1</v>
      </c>
      <c r="H920" s="7"/>
      <c r="I920" s="7"/>
      <c r="J920" s="7"/>
      <c r="K920" s="7"/>
      <c r="L920" s="7"/>
      <c r="M920" s="7"/>
      <c r="N920" s="7"/>
      <c r="O920" s="6"/>
      <c r="P920" s="6"/>
      <c r="Q920" s="6"/>
      <c r="R920" s="6"/>
      <c r="S920" s="6" t="s">
        <v>169</v>
      </c>
      <c r="T920" s="6" t="s">
        <v>129</v>
      </c>
      <c r="U920" s="6" t="s">
        <v>151</v>
      </c>
      <c r="V920" s="7">
        <v>4</v>
      </c>
      <c r="W920" s="7">
        <v>2</v>
      </c>
      <c r="X920" s="7">
        <v>4</v>
      </c>
      <c r="Y920" s="7">
        <v>4</v>
      </c>
      <c r="Z920" s="6"/>
      <c r="AA920" s="6" t="s">
        <v>2546</v>
      </c>
      <c r="AB920" s="6"/>
      <c r="AC920" s="6"/>
      <c r="AD920" s="6" t="s">
        <v>2547</v>
      </c>
      <c r="AE920" s="6"/>
      <c r="AF920" s="6"/>
      <c r="AG920" s="6"/>
      <c r="AH920" s="8" t="s">
        <v>108</v>
      </c>
    </row>
    <row r="921" spans="1:34" customFormat="1" ht="60">
      <c r="A921" s="5" t="s">
        <v>2548</v>
      </c>
      <c r="B921" s="6" t="s">
        <v>42</v>
      </c>
      <c r="C921" s="6" t="s">
        <v>77</v>
      </c>
      <c r="D921" s="6" t="s">
        <v>78</v>
      </c>
      <c r="E921" s="6" t="s">
        <v>73</v>
      </c>
      <c r="F921" s="7">
        <f>IF(E921="-",1,IF(G921&gt;0,1,0))</f>
        <v>1</v>
      </c>
      <c r="G921" s="7">
        <v>4</v>
      </c>
      <c r="H921" s="7"/>
      <c r="I921" s="7"/>
      <c r="J921" s="7"/>
      <c r="K921" s="7"/>
      <c r="L921" s="7"/>
      <c r="M921" s="7"/>
      <c r="N921" s="7"/>
      <c r="O921" s="6"/>
      <c r="P921" s="6"/>
      <c r="Q921" s="6"/>
      <c r="R921" s="6"/>
      <c r="S921" s="6"/>
      <c r="T921" s="6"/>
      <c r="U921" s="6"/>
      <c r="V921" s="7">
        <v>5</v>
      </c>
      <c r="W921" s="7">
        <v>2</v>
      </c>
      <c r="X921" s="7">
        <v>6</v>
      </c>
      <c r="Y921" s="7">
        <v>3</v>
      </c>
      <c r="Z921" s="6"/>
      <c r="AA921" s="6" t="s">
        <v>79</v>
      </c>
      <c r="AB921" s="6"/>
      <c r="AC921" s="6"/>
      <c r="AD921" s="6" t="s">
        <v>2549</v>
      </c>
      <c r="AE921" s="6"/>
      <c r="AF921" s="6"/>
      <c r="AG921" s="6" t="s">
        <v>2550</v>
      </c>
      <c r="AH921" s="8" t="s">
        <v>487</v>
      </c>
    </row>
    <row r="922" spans="1:34" customFormat="1" ht="48">
      <c r="A922" s="5" t="s">
        <v>2551</v>
      </c>
      <c r="B922" s="6" t="s">
        <v>42</v>
      </c>
      <c r="C922" s="6" t="s">
        <v>96</v>
      </c>
      <c r="D922" s="6" t="s">
        <v>51</v>
      </c>
      <c r="E922" s="6" t="s">
        <v>45</v>
      </c>
      <c r="F922" s="7">
        <f>IF(E922="-",1,IF(G922&gt;0,1,0))</f>
        <v>1</v>
      </c>
      <c r="G922" s="7">
        <v>1</v>
      </c>
      <c r="H922" s="7"/>
      <c r="I922" s="7"/>
      <c r="J922" s="7"/>
      <c r="K922" s="7"/>
      <c r="L922" s="7"/>
      <c r="M922" s="7"/>
      <c r="N922" s="7"/>
      <c r="O922" s="6"/>
      <c r="P922" s="6"/>
      <c r="Q922" s="6"/>
      <c r="R922" s="6"/>
      <c r="S922" s="6"/>
      <c r="T922" s="6"/>
      <c r="U922" s="6"/>
      <c r="V922" s="7">
        <v>6</v>
      </c>
      <c r="W922" s="7">
        <v>7</v>
      </c>
      <c r="X922" s="7">
        <v>9</v>
      </c>
      <c r="Y922" s="7">
        <v>5</v>
      </c>
      <c r="Z922" s="6"/>
      <c r="AA922" s="6" t="s">
        <v>1367</v>
      </c>
      <c r="AB922" s="6"/>
      <c r="AC922" s="6"/>
      <c r="AD922" s="6" t="s">
        <v>2552</v>
      </c>
      <c r="AE922" s="6"/>
      <c r="AF922" s="6"/>
      <c r="AG922" s="6"/>
      <c r="AH922" s="8" t="s">
        <v>1185</v>
      </c>
    </row>
    <row r="923" spans="1:34" customFormat="1" ht="48">
      <c r="A923" s="5" t="s">
        <v>2553</v>
      </c>
      <c r="B923" s="6" t="s">
        <v>42</v>
      </c>
      <c r="C923" s="6" t="s">
        <v>86</v>
      </c>
      <c r="D923" s="6" t="s">
        <v>35</v>
      </c>
      <c r="E923" s="6" t="s">
        <v>36</v>
      </c>
      <c r="F923" s="7">
        <f>IF(E923="-",1,IF(G923&gt;0,1,0))</f>
        <v>1</v>
      </c>
      <c r="G923" s="7">
        <v>0</v>
      </c>
      <c r="H923" s="7"/>
      <c r="I923" s="7"/>
      <c r="J923" s="7"/>
      <c r="K923" s="7"/>
      <c r="L923" s="7"/>
      <c r="M923" s="7">
        <v>2</v>
      </c>
      <c r="N923" s="7"/>
      <c r="O923" s="6"/>
      <c r="P923" s="6"/>
      <c r="Q923" s="6"/>
      <c r="R923" s="6"/>
      <c r="S923" s="6"/>
      <c r="T923" s="6"/>
      <c r="U923" s="6"/>
      <c r="V923" s="7"/>
      <c r="W923" s="7"/>
      <c r="X923" s="7"/>
      <c r="Y923" s="7"/>
      <c r="Z923" s="6"/>
      <c r="AA923" s="6" t="s">
        <v>122</v>
      </c>
      <c r="AB923" s="6"/>
      <c r="AC923" s="6" t="s">
        <v>369</v>
      </c>
      <c r="AD923" s="6" t="s">
        <v>2554</v>
      </c>
      <c r="AE923" s="6"/>
      <c r="AF923" s="6"/>
      <c r="AG923" s="6"/>
      <c r="AH923" s="8" t="s">
        <v>905</v>
      </c>
    </row>
    <row r="924" spans="1:34" customFormat="1" ht="48">
      <c r="A924" s="9" t="s">
        <v>2555</v>
      </c>
      <c r="B924" s="10" t="s">
        <v>42</v>
      </c>
      <c r="C924" s="10" t="s">
        <v>91</v>
      </c>
      <c r="D924" s="10" t="s">
        <v>35</v>
      </c>
      <c r="E924" s="10" t="s">
        <v>36</v>
      </c>
      <c r="F924" s="7">
        <f>IF(E924="-",1,IF(G924&gt;0,1,0))</f>
        <v>1</v>
      </c>
      <c r="G924" s="7">
        <v>0</v>
      </c>
      <c r="H924" s="7"/>
      <c r="I924" s="7">
        <v>6</v>
      </c>
      <c r="J924" s="7"/>
      <c r="K924" s="7"/>
      <c r="L924" s="7"/>
      <c r="M924" s="7"/>
      <c r="N924" s="7"/>
      <c r="O924" s="10"/>
      <c r="P924" s="10"/>
      <c r="Q924" s="10"/>
      <c r="R924" s="10"/>
      <c r="S924" s="10"/>
      <c r="T924" s="10"/>
      <c r="U924" s="10"/>
      <c r="V924" s="7"/>
      <c r="W924" s="7"/>
      <c r="X924" s="7"/>
      <c r="Y924" s="7"/>
      <c r="Z924" s="10" t="s">
        <v>2556</v>
      </c>
      <c r="AA924" s="10"/>
      <c r="AB924" s="10"/>
      <c r="AC924" s="12" t="s">
        <v>102</v>
      </c>
      <c r="AD924" s="10" t="s">
        <v>2557</v>
      </c>
      <c r="AE924" s="10"/>
      <c r="AF924" s="10"/>
      <c r="AG924" s="10"/>
      <c r="AH924" s="11" t="s">
        <v>63</v>
      </c>
    </row>
    <row r="925" spans="1:34" customFormat="1" ht="48">
      <c r="A925" s="5" t="s">
        <v>2558</v>
      </c>
      <c r="B925" s="6" t="s">
        <v>42</v>
      </c>
      <c r="C925" s="6" t="s">
        <v>96</v>
      </c>
      <c r="D925" s="6" t="s">
        <v>262</v>
      </c>
      <c r="E925" s="6" t="s">
        <v>36</v>
      </c>
      <c r="F925" s="7">
        <f>IF(E925="-",1,IF(G925&gt;0,1,0))</f>
        <v>1</v>
      </c>
      <c r="G925" s="7">
        <v>0</v>
      </c>
      <c r="H925" s="7"/>
      <c r="I925" s="7"/>
      <c r="J925" s="7"/>
      <c r="K925" s="7"/>
      <c r="L925" s="7"/>
      <c r="M925" s="7"/>
      <c r="N925" s="7"/>
      <c r="O925" s="6"/>
      <c r="P925" s="6"/>
      <c r="Q925" s="6"/>
      <c r="R925" s="6"/>
      <c r="S925" s="6"/>
      <c r="T925" s="6"/>
      <c r="U925" s="6"/>
      <c r="V925" s="7">
        <v>8</v>
      </c>
      <c r="W925" s="7">
        <v>9</v>
      </c>
      <c r="X925" s="7">
        <v>6</v>
      </c>
      <c r="Y925" s="7">
        <v>7</v>
      </c>
      <c r="Z925" s="6"/>
      <c r="AA925" s="6" t="s">
        <v>2287</v>
      </c>
      <c r="AB925" s="6"/>
      <c r="AC925" s="6"/>
      <c r="AD925" s="6" t="s">
        <v>2559</v>
      </c>
      <c r="AE925" s="6"/>
      <c r="AF925" s="6"/>
      <c r="AG925" s="6"/>
      <c r="AH925" s="8" t="s">
        <v>260</v>
      </c>
    </row>
    <row r="926" spans="1:34" customFormat="1" ht="48">
      <c r="A926" s="9" t="s">
        <v>2560</v>
      </c>
      <c r="B926" s="10" t="s">
        <v>42</v>
      </c>
      <c r="C926" s="10" t="s">
        <v>91</v>
      </c>
      <c r="D926" s="10" t="s">
        <v>78</v>
      </c>
      <c r="E926" s="10" t="s">
        <v>45</v>
      </c>
      <c r="F926" s="7">
        <f>IF(E926="-",1,IF(G926&gt;0,1,0))</f>
        <v>1</v>
      </c>
      <c r="G926" s="7">
        <v>1</v>
      </c>
      <c r="H926" s="7"/>
      <c r="I926" s="7">
        <v>5</v>
      </c>
      <c r="J926" s="7"/>
      <c r="K926" s="7"/>
      <c r="L926" s="7"/>
      <c r="M926" s="7"/>
      <c r="N926" s="7"/>
      <c r="O926" s="10"/>
      <c r="P926" s="10"/>
      <c r="Q926" s="10"/>
      <c r="R926" s="10"/>
      <c r="S926" s="10"/>
      <c r="T926" s="10"/>
      <c r="U926" s="10"/>
      <c r="V926" s="7"/>
      <c r="W926" s="7"/>
      <c r="X926" s="7"/>
      <c r="Y926" s="7"/>
      <c r="Z926" s="10" t="s">
        <v>2561</v>
      </c>
      <c r="AA926" s="10"/>
      <c r="AB926" s="10"/>
      <c r="AC926" s="12" t="s">
        <v>46</v>
      </c>
      <c r="AD926" s="10" t="s">
        <v>2562</v>
      </c>
      <c r="AE926" s="10"/>
      <c r="AF926" s="10"/>
      <c r="AG926" s="10"/>
      <c r="AH926" s="11" t="s">
        <v>398</v>
      </c>
    </row>
    <row r="927" spans="1:34" customFormat="1" ht="36">
      <c r="A927" s="5" t="s">
        <v>2563</v>
      </c>
      <c r="B927" s="6" t="s">
        <v>42</v>
      </c>
      <c r="C927" s="6" t="s">
        <v>50</v>
      </c>
      <c r="D927" s="6" t="s">
        <v>78</v>
      </c>
      <c r="E927" s="6" t="s">
        <v>45</v>
      </c>
      <c r="F927" s="7">
        <f>IF(E927="-",1,IF(G927&gt;0,1,0))</f>
        <v>1</v>
      </c>
      <c r="G927" s="7">
        <v>1</v>
      </c>
      <c r="H927" s="7"/>
      <c r="I927" s="7"/>
      <c r="J927" s="7"/>
      <c r="K927" s="7"/>
      <c r="L927" s="7"/>
      <c r="M927" s="7"/>
      <c r="N927" s="7"/>
      <c r="O927" s="6"/>
      <c r="P927" s="6"/>
      <c r="Q927" s="6"/>
      <c r="R927" s="6"/>
      <c r="S927" s="6"/>
      <c r="T927" s="6"/>
      <c r="U927" s="6"/>
      <c r="V927" s="7">
        <v>6</v>
      </c>
      <c r="W927" s="7">
        <v>4</v>
      </c>
      <c r="X927" s="7">
        <v>1</v>
      </c>
      <c r="Y927" s="7">
        <v>5</v>
      </c>
      <c r="Z927" s="6" t="s">
        <v>156</v>
      </c>
      <c r="AA927" s="6" t="s">
        <v>79</v>
      </c>
      <c r="AB927" s="6"/>
      <c r="AC927" s="6"/>
      <c r="AD927" s="6" t="s">
        <v>2564</v>
      </c>
      <c r="AE927" s="6"/>
      <c r="AF927" s="6"/>
      <c r="AG927" s="6"/>
      <c r="AH927" s="8" t="s">
        <v>1202</v>
      </c>
    </row>
    <row r="928" spans="1:34" customFormat="1" ht="48">
      <c r="A928" s="5" t="s">
        <v>2565</v>
      </c>
      <c r="B928" s="6" t="s">
        <v>42</v>
      </c>
      <c r="C928" s="6" t="s">
        <v>86</v>
      </c>
      <c r="D928" s="6" t="s">
        <v>35</v>
      </c>
      <c r="E928" s="6" t="s">
        <v>36</v>
      </c>
      <c r="F928" s="7">
        <f>IF(E928="-",1,IF(G928&gt;0,1,0))</f>
        <v>1</v>
      </c>
      <c r="G928" s="7">
        <v>0</v>
      </c>
      <c r="H928" s="7"/>
      <c r="I928" s="7"/>
      <c r="J928" s="7"/>
      <c r="K928" s="7"/>
      <c r="L928" s="7"/>
      <c r="M928" s="7">
        <v>3</v>
      </c>
      <c r="N928" s="7"/>
      <c r="O928" s="6"/>
      <c r="P928" s="6"/>
      <c r="Q928" s="6"/>
      <c r="R928" s="6"/>
      <c r="S928" s="6"/>
      <c r="T928" s="6"/>
      <c r="U928" s="6"/>
      <c r="V928" s="7"/>
      <c r="W928" s="7"/>
      <c r="X928" s="7"/>
      <c r="Y928" s="7"/>
      <c r="Z928" s="6" t="s">
        <v>611</v>
      </c>
      <c r="AA928" s="6"/>
      <c r="AB928" s="6"/>
      <c r="AC928" s="6" t="s">
        <v>369</v>
      </c>
      <c r="AD928" s="6" t="s">
        <v>2566</v>
      </c>
      <c r="AE928" s="6"/>
      <c r="AF928" s="6"/>
      <c r="AG928" s="6"/>
      <c r="AH928" s="8" t="s">
        <v>492</v>
      </c>
    </row>
    <row r="929" spans="1:34" customFormat="1" ht="36">
      <c r="A929" s="5" t="s">
        <v>2567</v>
      </c>
      <c r="B929" s="6" t="s">
        <v>42</v>
      </c>
      <c r="C929" s="6" t="s">
        <v>96</v>
      </c>
      <c r="D929" s="6" t="s">
        <v>51</v>
      </c>
      <c r="E929" s="6" t="s">
        <v>73</v>
      </c>
      <c r="F929" s="7">
        <f>IF(E929="-",1,IF(G929&gt;0,1,0))</f>
        <v>1</v>
      </c>
      <c r="G929" s="7">
        <v>3</v>
      </c>
      <c r="H929" s="7"/>
      <c r="I929" s="7"/>
      <c r="J929" s="7"/>
      <c r="K929" s="7"/>
      <c r="L929" s="7"/>
      <c r="M929" s="7"/>
      <c r="N929" s="7"/>
      <c r="O929" s="6"/>
      <c r="P929" s="6"/>
      <c r="Q929" s="6"/>
      <c r="R929" s="6"/>
      <c r="S929" s="6"/>
      <c r="T929" s="6"/>
      <c r="U929" s="6"/>
      <c r="V929" s="7">
        <v>6</v>
      </c>
      <c r="W929" s="7">
        <v>5</v>
      </c>
      <c r="X929" s="7">
        <v>5</v>
      </c>
      <c r="Y929" s="7">
        <v>5</v>
      </c>
      <c r="Z929" s="6"/>
      <c r="AA929" s="6" t="s">
        <v>1156</v>
      </c>
      <c r="AB929" s="6"/>
      <c r="AC929" s="6"/>
      <c r="AD929" s="6" t="s">
        <v>2568</v>
      </c>
      <c r="AE929" s="6"/>
      <c r="AF929" s="6" t="s">
        <v>2569</v>
      </c>
      <c r="AG929" s="6"/>
      <c r="AH929" s="8" t="s">
        <v>108</v>
      </c>
    </row>
    <row r="930" spans="1:34" customFormat="1" ht="36">
      <c r="A930" s="5" t="s">
        <v>2570</v>
      </c>
      <c r="B930" s="6" t="s">
        <v>42</v>
      </c>
      <c r="C930" s="6" t="s">
        <v>86</v>
      </c>
      <c r="D930" s="6" t="s">
        <v>78</v>
      </c>
      <c r="E930" s="6" t="s">
        <v>66</v>
      </c>
      <c r="F930" s="7">
        <f>IF(E930="-",1,IF(G930&gt;0,1,0))</f>
        <v>1</v>
      </c>
      <c r="G930" s="7">
        <v>4</v>
      </c>
      <c r="H930" s="7"/>
      <c r="I930" s="7"/>
      <c r="J930" s="7"/>
      <c r="K930" s="7"/>
      <c r="L930" s="7"/>
      <c r="M930" s="7">
        <v>2</v>
      </c>
      <c r="N930" s="7"/>
      <c r="O930" s="6"/>
      <c r="P930" s="6"/>
      <c r="Q930" s="6"/>
      <c r="R930" s="6"/>
      <c r="S930" s="6"/>
      <c r="T930" s="6"/>
      <c r="U930" s="6"/>
      <c r="V930" s="7"/>
      <c r="W930" s="7"/>
      <c r="X930" s="7"/>
      <c r="Y930" s="7"/>
      <c r="Z930" s="6"/>
      <c r="AA930" s="6"/>
      <c r="AB930" s="6"/>
      <c r="AC930" s="6" t="s">
        <v>46</v>
      </c>
      <c r="AD930" s="6" t="s">
        <v>2571</v>
      </c>
      <c r="AE930" s="6"/>
      <c r="AF930" s="6" t="s">
        <v>2572</v>
      </c>
      <c r="AG930" s="6"/>
      <c r="AH930" s="8" t="s">
        <v>409</v>
      </c>
    </row>
    <row r="931" spans="1:34" customFormat="1" ht="24">
      <c r="A931" s="5" t="s">
        <v>2573</v>
      </c>
      <c r="B931" s="6" t="s">
        <v>42</v>
      </c>
      <c r="C931" s="6" t="s">
        <v>96</v>
      </c>
      <c r="D931" s="6" t="s">
        <v>44</v>
      </c>
      <c r="E931" s="6" t="s">
        <v>73</v>
      </c>
      <c r="F931" s="7">
        <f>IF(E931="-",1,IF(G931&gt;0,1,0))</f>
        <v>0</v>
      </c>
      <c r="G931" s="7">
        <v>0</v>
      </c>
      <c r="H931" s="7"/>
      <c r="I931" s="7"/>
      <c r="J931" s="7"/>
      <c r="K931" s="7"/>
      <c r="L931" s="7"/>
      <c r="M931" s="7"/>
      <c r="N931" s="7"/>
      <c r="O931" s="6"/>
      <c r="P931" s="6"/>
      <c r="Q931" s="6"/>
      <c r="R931" s="6"/>
      <c r="S931" s="6"/>
      <c r="T931" s="6"/>
      <c r="U931" s="6"/>
      <c r="V931" s="7">
        <v>7</v>
      </c>
      <c r="W931" s="7">
        <v>6</v>
      </c>
      <c r="X931" s="7">
        <v>6</v>
      </c>
      <c r="Y931" s="7">
        <v>6</v>
      </c>
      <c r="Z931" s="6"/>
      <c r="AA931" s="6" t="s">
        <v>1156</v>
      </c>
      <c r="AB931" s="6"/>
      <c r="AC931" s="6"/>
      <c r="AD931" s="6" t="s">
        <v>2574</v>
      </c>
      <c r="AE931" s="6"/>
      <c r="AF931" s="6"/>
      <c r="AG931" s="6"/>
      <c r="AH931" s="8" t="s">
        <v>330</v>
      </c>
    </row>
    <row r="932" spans="1:34" customFormat="1" ht="48">
      <c r="A932" s="5" t="s">
        <v>2575</v>
      </c>
      <c r="B932" s="6" t="s">
        <v>42</v>
      </c>
      <c r="C932" s="6" t="s">
        <v>50</v>
      </c>
      <c r="D932" s="6" t="s">
        <v>262</v>
      </c>
      <c r="E932" s="6" t="s">
        <v>36</v>
      </c>
      <c r="F932" s="7">
        <f>IF(E932="-",1,IF(G932&gt;0,1,0))</f>
        <v>1</v>
      </c>
      <c r="G932" s="7">
        <v>0</v>
      </c>
      <c r="H932" s="7"/>
      <c r="I932" s="7"/>
      <c r="J932" s="7"/>
      <c r="K932" s="7"/>
      <c r="L932" s="7"/>
      <c r="M932" s="7"/>
      <c r="N932" s="7"/>
      <c r="O932" s="6"/>
      <c r="P932" s="6"/>
      <c r="Q932" s="6"/>
      <c r="R932" s="6"/>
      <c r="S932" s="6"/>
      <c r="T932" s="6"/>
      <c r="U932" s="6"/>
      <c r="V932" s="7">
        <v>6</v>
      </c>
      <c r="W932" s="7">
        <v>3</v>
      </c>
      <c r="X932" s="7">
        <v>7</v>
      </c>
      <c r="Y932" s="7">
        <v>4</v>
      </c>
      <c r="Z932" s="6" t="s">
        <v>242</v>
      </c>
      <c r="AA932" s="6" t="s">
        <v>2576</v>
      </c>
      <c r="AB932" s="6"/>
      <c r="AC932" s="6"/>
      <c r="AD932" s="6" t="s">
        <v>2577</v>
      </c>
      <c r="AE932" s="6"/>
      <c r="AF932" s="6"/>
      <c r="AG932" s="6"/>
      <c r="AH932" s="8" t="s">
        <v>260</v>
      </c>
    </row>
    <row r="933" spans="1:34" customFormat="1" ht="60">
      <c r="A933" s="5" t="s">
        <v>2578</v>
      </c>
      <c r="B933" s="6" t="s">
        <v>42</v>
      </c>
      <c r="C933" s="6" t="s">
        <v>43</v>
      </c>
      <c r="D933" s="6" t="s">
        <v>247</v>
      </c>
      <c r="E933" s="6" t="s">
        <v>248</v>
      </c>
      <c r="F933" s="7">
        <f>IF(E933="-",1,IF(G933&gt;0,1,0))</f>
        <v>0</v>
      </c>
      <c r="G933" s="7">
        <v>0</v>
      </c>
      <c r="H933" s="7"/>
      <c r="I933" s="7"/>
      <c r="J933" s="7"/>
      <c r="K933" s="7"/>
      <c r="L933" s="7"/>
      <c r="M933" s="7"/>
      <c r="N933" s="7"/>
      <c r="O933" s="6"/>
      <c r="P933" s="6"/>
      <c r="Q933" s="6"/>
      <c r="R933" s="6"/>
      <c r="S933" s="6"/>
      <c r="T933" s="6"/>
      <c r="U933" s="6"/>
      <c r="V933" s="7"/>
      <c r="W933" s="7"/>
      <c r="X933" s="7"/>
      <c r="Y933" s="7"/>
      <c r="Z933" s="6"/>
      <c r="AA933" s="6"/>
      <c r="AB933" s="6"/>
      <c r="AC933" s="6" t="s">
        <v>46</v>
      </c>
      <c r="AD933" s="6" t="s">
        <v>2579</v>
      </c>
      <c r="AE933" s="6"/>
      <c r="AF933" s="6"/>
      <c r="AG933" s="6"/>
      <c r="AH933" s="8" t="s">
        <v>48</v>
      </c>
    </row>
    <row r="934" spans="1:34" customFormat="1" ht="48">
      <c r="A934" s="9" t="s">
        <v>2580</v>
      </c>
      <c r="B934" s="10" t="s">
        <v>42</v>
      </c>
      <c r="C934" s="10" t="s">
        <v>91</v>
      </c>
      <c r="D934" s="10" t="s">
        <v>160</v>
      </c>
      <c r="E934" s="10" t="s">
        <v>66</v>
      </c>
      <c r="F934" s="7">
        <f>IF(E934="-",1,IF(G934&gt;0,1,0))</f>
        <v>1</v>
      </c>
      <c r="G934" s="7">
        <v>4</v>
      </c>
      <c r="H934" s="7"/>
      <c r="I934" s="7">
        <v>5</v>
      </c>
      <c r="J934" s="7"/>
      <c r="K934" s="7"/>
      <c r="L934" s="7"/>
      <c r="M934" s="7"/>
      <c r="N934" s="7"/>
      <c r="O934" s="10"/>
      <c r="P934" s="10"/>
      <c r="Q934" s="10"/>
      <c r="R934" s="10"/>
      <c r="S934" s="10"/>
      <c r="T934" s="10"/>
      <c r="U934" s="10"/>
      <c r="V934" s="7"/>
      <c r="W934" s="7"/>
      <c r="X934" s="7"/>
      <c r="Y934" s="7"/>
      <c r="Z934" s="10" t="s">
        <v>652</v>
      </c>
      <c r="AA934" s="10"/>
      <c r="AB934" s="10"/>
      <c r="AC934" s="12" t="s">
        <v>2581</v>
      </c>
      <c r="AD934" s="10" t="s">
        <v>2582</v>
      </c>
      <c r="AE934" s="10"/>
      <c r="AF934" s="10" t="s">
        <v>2583</v>
      </c>
      <c r="AG934" s="10"/>
      <c r="AH934" s="11" t="s">
        <v>48</v>
      </c>
    </row>
    <row r="935" spans="1:34" customFormat="1" ht="36">
      <c r="A935" s="5" t="s">
        <v>2584</v>
      </c>
      <c r="B935" s="6" t="s">
        <v>42</v>
      </c>
      <c r="C935" s="6" t="s">
        <v>393</v>
      </c>
      <c r="D935" s="6" t="s">
        <v>44</v>
      </c>
      <c r="E935" s="6" t="s">
        <v>66</v>
      </c>
      <c r="F935" s="7">
        <f>IF(E935="-",1,IF(G935&gt;0,1,0))</f>
        <v>1</v>
      </c>
      <c r="G935" s="7">
        <v>1</v>
      </c>
      <c r="H935" s="7"/>
      <c r="I935" s="7"/>
      <c r="J935" s="7"/>
      <c r="K935" s="7"/>
      <c r="L935" s="7"/>
      <c r="M935" s="7"/>
      <c r="N935" s="7"/>
      <c r="O935" s="6"/>
      <c r="P935" s="6"/>
      <c r="Q935" s="6"/>
      <c r="R935" s="6"/>
      <c r="S935" s="6"/>
      <c r="T935" s="6"/>
      <c r="U935" s="6"/>
      <c r="V935" s="7"/>
      <c r="W935" s="7"/>
      <c r="X935" s="7"/>
      <c r="Y935" s="7"/>
      <c r="Z935" s="6"/>
      <c r="AA935" s="6"/>
      <c r="AB935" s="6"/>
      <c r="AC935" s="14" t="s">
        <v>102</v>
      </c>
      <c r="AD935" s="6" t="s">
        <v>2585</v>
      </c>
      <c r="AE935" s="6"/>
      <c r="AF935" s="6"/>
      <c r="AG935" s="6"/>
      <c r="AH935" s="8" t="s">
        <v>476</v>
      </c>
    </row>
    <row r="936" spans="1:34" customFormat="1" ht="36">
      <c r="A936" s="5" t="s">
        <v>2586</v>
      </c>
      <c r="B936" s="6" t="s">
        <v>42</v>
      </c>
      <c r="C936" s="6" t="s">
        <v>393</v>
      </c>
      <c r="D936" s="6" t="s">
        <v>160</v>
      </c>
      <c r="E936" s="6" t="s">
        <v>66</v>
      </c>
      <c r="F936" s="7">
        <f>IF(E936="-",1,IF(G936&gt;0,1,0))</f>
        <v>1</v>
      </c>
      <c r="G936" s="7">
        <v>4</v>
      </c>
      <c r="H936" s="7"/>
      <c r="I936" s="7"/>
      <c r="J936" s="7"/>
      <c r="K936" s="7"/>
      <c r="L936" s="7"/>
      <c r="M936" s="7"/>
      <c r="N936" s="7"/>
      <c r="O936" s="6"/>
      <c r="P936" s="6"/>
      <c r="Q936" s="6"/>
      <c r="R936" s="6"/>
      <c r="S936" s="6"/>
      <c r="T936" s="6"/>
      <c r="U936" s="6"/>
      <c r="V936" s="7"/>
      <c r="W936" s="7"/>
      <c r="X936" s="7"/>
      <c r="Y936" s="7"/>
      <c r="Z936" s="6" t="s">
        <v>126</v>
      </c>
      <c r="AA936" s="6"/>
      <c r="AB936" s="6"/>
      <c r="AC936" s="14" t="s">
        <v>46</v>
      </c>
      <c r="AD936" s="6" t="s">
        <v>2587</v>
      </c>
      <c r="AE936" s="6"/>
      <c r="AF936" s="6"/>
      <c r="AG936" s="6"/>
      <c r="AH936" s="8" t="s">
        <v>729</v>
      </c>
    </row>
    <row r="937" spans="1:34" customFormat="1" ht="36">
      <c r="A937" s="5" t="s">
        <v>2588</v>
      </c>
      <c r="B937" s="6" t="s">
        <v>42</v>
      </c>
      <c r="C937" s="6" t="s">
        <v>393</v>
      </c>
      <c r="D937" s="6" t="s">
        <v>160</v>
      </c>
      <c r="E937" s="6" t="s">
        <v>73</v>
      </c>
      <c r="F937" s="7">
        <f>IF(E937="-",1,IF(G937&gt;0,1,0))</f>
        <v>1</v>
      </c>
      <c r="G937" s="7">
        <v>4</v>
      </c>
      <c r="H937" s="7"/>
      <c r="I937" s="7"/>
      <c r="J937" s="7"/>
      <c r="K937" s="7"/>
      <c r="L937" s="7"/>
      <c r="M937" s="7"/>
      <c r="N937" s="7"/>
      <c r="O937" s="6"/>
      <c r="P937" s="6"/>
      <c r="Q937" s="6"/>
      <c r="R937" s="6"/>
      <c r="S937" s="6"/>
      <c r="T937" s="6"/>
      <c r="U937" s="6"/>
      <c r="V937" s="7"/>
      <c r="W937" s="7"/>
      <c r="X937" s="7"/>
      <c r="Y937" s="7"/>
      <c r="Z937" s="6" t="s">
        <v>126</v>
      </c>
      <c r="AA937" s="6"/>
      <c r="AB937" s="6"/>
      <c r="AC937" s="14" t="s">
        <v>102</v>
      </c>
      <c r="AD937" s="6" t="s">
        <v>2589</v>
      </c>
      <c r="AE937" s="6"/>
      <c r="AF937" s="6" t="s">
        <v>2590</v>
      </c>
      <c r="AG937" s="6"/>
      <c r="AH937" s="8" t="s">
        <v>56</v>
      </c>
    </row>
    <row r="938" spans="1:34" customFormat="1" ht="24">
      <c r="A938" s="5" t="s">
        <v>2591</v>
      </c>
      <c r="B938" s="6" t="s">
        <v>126</v>
      </c>
      <c r="C938" s="6" t="s">
        <v>126</v>
      </c>
      <c r="D938" s="6" t="s">
        <v>44</v>
      </c>
      <c r="E938" s="6" t="s">
        <v>45</v>
      </c>
      <c r="F938" s="7">
        <f>IF(E938="-",1,IF(G938&gt;0,1,0))</f>
        <v>0</v>
      </c>
      <c r="G938" s="7">
        <v>0</v>
      </c>
      <c r="H938" s="7"/>
      <c r="I938" s="7"/>
      <c r="J938" s="7"/>
      <c r="K938" s="7"/>
      <c r="L938" s="7"/>
      <c r="M938" s="7"/>
      <c r="N938" s="7"/>
      <c r="O938" s="6"/>
      <c r="P938" s="6"/>
      <c r="Q938" s="6"/>
      <c r="R938" s="6"/>
      <c r="S938" s="6" t="s">
        <v>169</v>
      </c>
      <c r="T938" s="6" t="s">
        <v>281</v>
      </c>
      <c r="U938" s="6" t="s">
        <v>151</v>
      </c>
      <c r="V938" s="7">
        <v>8</v>
      </c>
      <c r="W938" s="7">
        <v>3</v>
      </c>
      <c r="X938" s="7">
        <v>7</v>
      </c>
      <c r="Y938" s="7">
        <v>3</v>
      </c>
      <c r="Z938" s="6"/>
      <c r="AA938" s="6" t="s">
        <v>2592</v>
      </c>
      <c r="AB938" s="6"/>
      <c r="AC938" s="6"/>
      <c r="AD938" s="6" t="s">
        <v>2593</v>
      </c>
      <c r="AE938" s="6"/>
      <c r="AF938" s="6"/>
      <c r="AG938" s="6"/>
      <c r="AH938" s="8" t="s">
        <v>293</v>
      </c>
    </row>
    <row r="939" spans="1:34" customFormat="1" ht="24">
      <c r="A939" s="5" t="s">
        <v>2594</v>
      </c>
      <c r="B939" s="6" t="s">
        <v>126</v>
      </c>
      <c r="C939" s="6" t="s">
        <v>126</v>
      </c>
      <c r="D939" s="6" t="s">
        <v>44</v>
      </c>
      <c r="E939" s="6"/>
      <c r="F939" s="7"/>
      <c r="G939" s="7"/>
      <c r="H939" s="7"/>
      <c r="I939" s="7"/>
      <c r="J939" s="7"/>
      <c r="K939" s="7"/>
      <c r="L939" s="7"/>
      <c r="M939" s="7"/>
      <c r="N939" s="7"/>
      <c r="O939" s="6"/>
      <c r="P939" s="6"/>
      <c r="Q939" s="6"/>
      <c r="R939" s="6"/>
      <c r="S939" s="6" t="s">
        <v>169</v>
      </c>
      <c r="T939" s="6" t="s">
        <v>135</v>
      </c>
      <c r="U939" s="6" t="s">
        <v>151</v>
      </c>
      <c r="V939" s="7">
        <v>8</v>
      </c>
      <c r="W939" s="7">
        <v>7</v>
      </c>
      <c r="X939" s="7">
        <v>7</v>
      </c>
      <c r="Y939" s="7">
        <v>9</v>
      </c>
      <c r="Z939" s="6"/>
      <c r="AA939" s="6" t="s">
        <v>2592</v>
      </c>
      <c r="AB939" s="6"/>
      <c r="AC939" s="6"/>
      <c r="AD939" s="6" t="s">
        <v>2593</v>
      </c>
      <c r="AE939" s="6"/>
      <c r="AF939" s="6"/>
      <c r="AG939" s="6"/>
      <c r="AH939" s="8" t="s">
        <v>293</v>
      </c>
    </row>
    <row r="940" spans="1:34" customFormat="1" ht="24">
      <c r="A940" s="5" t="s">
        <v>2595</v>
      </c>
      <c r="B940" s="6" t="s">
        <v>126</v>
      </c>
      <c r="C940" s="6" t="s">
        <v>126</v>
      </c>
      <c r="D940" s="6" t="s">
        <v>51</v>
      </c>
      <c r="E940" s="6" t="s">
        <v>66</v>
      </c>
      <c r="F940" s="7">
        <f>IF(E940="-",1,IF(G940&gt;0,1,0))</f>
        <v>1</v>
      </c>
      <c r="G940" s="7">
        <v>1</v>
      </c>
      <c r="H940" s="7"/>
      <c r="I940" s="7"/>
      <c r="J940" s="7"/>
      <c r="K940" s="7"/>
      <c r="L940" s="7"/>
      <c r="M940" s="7"/>
      <c r="N940" s="7"/>
      <c r="O940" s="6"/>
      <c r="P940" s="6"/>
      <c r="Q940" s="6"/>
      <c r="R940" s="6"/>
      <c r="S940" s="6" t="s">
        <v>128</v>
      </c>
      <c r="T940" s="6" t="s">
        <v>175</v>
      </c>
      <c r="U940" s="6" t="s">
        <v>151</v>
      </c>
      <c r="V940" s="7">
        <v>5</v>
      </c>
      <c r="W940" s="7">
        <v>1</v>
      </c>
      <c r="X940" s="7">
        <v>6</v>
      </c>
      <c r="Y940" s="7">
        <v>2</v>
      </c>
      <c r="Z940" s="6"/>
      <c r="AA940" s="6" t="s">
        <v>1816</v>
      </c>
      <c r="AB940" s="6"/>
      <c r="AC940" s="6"/>
      <c r="AD940" s="6" t="s">
        <v>2596</v>
      </c>
      <c r="AE940" s="6"/>
      <c r="AF940" s="6"/>
      <c r="AG940" s="6"/>
      <c r="AH940" s="8" t="s">
        <v>2597</v>
      </c>
    </row>
    <row r="941" spans="1:34" customFormat="1" ht="24">
      <c r="A941" s="5" t="s">
        <v>2598</v>
      </c>
      <c r="B941" s="6" t="s">
        <v>126</v>
      </c>
      <c r="C941" s="6" t="s">
        <v>126</v>
      </c>
      <c r="D941" s="6" t="s">
        <v>51</v>
      </c>
      <c r="E941" s="6"/>
      <c r="F941" s="7"/>
      <c r="G941" s="7"/>
      <c r="H941" s="7"/>
      <c r="I941" s="7"/>
      <c r="J941" s="7"/>
      <c r="K941" s="7"/>
      <c r="L941" s="7"/>
      <c r="M941" s="7"/>
      <c r="N941" s="7"/>
      <c r="O941" s="6"/>
      <c r="P941" s="6"/>
      <c r="Q941" s="6"/>
      <c r="R941" s="6"/>
      <c r="S941" s="6" t="s">
        <v>128</v>
      </c>
      <c r="T941" s="6" t="s">
        <v>135</v>
      </c>
      <c r="U941" s="6" t="s">
        <v>151</v>
      </c>
      <c r="V941" s="7">
        <v>5</v>
      </c>
      <c r="W941" s="7">
        <v>4</v>
      </c>
      <c r="X941" s="7">
        <v>6</v>
      </c>
      <c r="Y941" s="7">
        <v>5</v>
      </c>
      <c r="Z941" s="6"/>
      <c r="AA941" s="6" t="s">
        <v>1816</v>
      </c>
      <c r="AB941" s="6"/>
      <c r="AC941" s="6"/>
      <c r="AD941" s="6" t="s">
        <v>2596</v>
      </c>
      <c r="AE941" s="6"/>
      <c r="AF941" s="6"/>
      <c r="AG941" s="6"/>
      <c r="AH941" s="8" t="s">
        <v>2597</v>
      </c>
    </row>
    <row r="942" spans="1:34" customFormat="1" ht="24">
      <c r="A942" s="5" t="s">
        <v>2599</v>
      </c>
      <c r="B942" s="6" t="s">
        <v>42</v>
      </c>
      <c r="C942" s="6" t="s">
        <v>199</v>
      </c>
      <c r="D942" s="6" t="s">
        <v>51</v>
      </c>
      <c r="E942" s="6" t="s">
        <v>73</v>
      </c>
      <c r="F942" s="7">
        <f>IF(E942="-",1,IF(G942&gt;0,1,0))</f>
        <v>1</v>
      </c>
      <c r="G942" s="7">
        <v>4</v>
      </c>
      <c r="H942" s="7"/>
      <c r="I942" s="7"/>
      <c r="J942" s="7"/>
      <c r="K942" s="7"/>
      <c r="L942" s="7"/>
      <c r="M942" s="7"/>
      <c r="N942" s="7"/>
      <c r="O942" s="6"/>
      <c r="P942" s="6"/>
      <c r="Q942" s="6"/>
      <c r="R942" s="6"/>
      <c r="S942" s="6"/>
      <c r="T942" s="6"/>
      <c r="U942" s="6"/>
      <c r="V942" s="7"/>
      <c r="W942" s="7"/>
      <c r="X942" s="7"/>
      <c r="Y942" s="7"/>
      <c r="Z942" s="6" t="s">
        <v>328</v>
      </c>
      <c r="AA942" s="6"/>
      <c r="AB942" s="6"/>
      <c r="AC942" s="6"/>
      <c r="AD942" s="6" t="s">
        <v>2600</v>
      </c>
      <c r="AE942" s="6"/>
      <c r="AF942" s="6" t="s">
        <v>475</v>
      </c>
      <c r="AG942" s="6"/>
      <c r="AH942" s="8" t="s">
        <v>2275</v>
      </c>
    </row>
    <row r="943" spans="1:34" customFormat="1" ht="36">
      <c r="A943" s="5" t="s">
        <v>2601</v>
      </c>
      <c r="B943" s="6" t="s">
        <v>42</v>
      </c>
      <c r="C943" s="6" t="s">
        <v>43</v>
      </c>
      <c r="D943" s="6" t="s">
        <v>51</v>
      </c>
      <c r="E943" s="6" t="s">
        <v>45</v>
      </c>
      <c r="F943" s="7">
        <f>IF(E943="-",1,IF(G943&gt;0,1,0))</f>
        <v>1</v>
      </c>
      <c r="G943" s="7">
        <v>1</v>
      </c>
      <c r="H943" s="7"/>
      <c r="I943" s="7"/>
      <c r="J943" s="7"/>
      <c r="K943" s="7"/>
      <c r="L943" s="7"/>
      <c r="M943" s="7"/>
      <c r="N943" s="7"/>
      <c r="O943" s="6"/>
      <c r="P943" s="6"/>
      <c r="Q943" s="6"/>
      <c r="R943" s="6"/>
      <c r="S943" s="6"/>
      <c r="T943" s="6"/>
      <c r="U943" s="6"/>
      <c r="V943" s="7"/>
      <c r="W943" s="7"/>
      <c r="X943" s="7"/>
      <c r="Y943" s="7"/>
      <c r="Z943" s="6"/>
      <c r="AA943" s="6" t="s">
        <v>122</v>
      </c>
      <c r="AB943" s="6"/>
      <c r="AC943" s="6" t="s">
        <v>102</v>
      </c>
      <c r="AD943" s="6" t="s">
        <v>2602</v>
      </c>
      <c r="AE943" s="6"/>
      <c r="AF943" s="6"/>
      <c r="AG943" s="6"/>
      <c r="AH943" s="8" t="s">
        <v>398</v>
      </c>
    </row>
    <row r="944" spans="1:34" customFormat="1" ht="24">
      <c r="A944" s="5" t="s">
        <v>2603</v>
      </c>
      <c r="B944" s="6" t="s">
        <v>126</v>
      </c>
      <c r="C944" s="6" t="s">
        <v>126</v>
      </c>
      <c r="D944" s="6" t="s">
        <v>78</v>
      </c>
      <c r="E944" s="6" t="s">
        <v>66</v>
      </c>
      <c r="F944" s="7">
        <f>IF(E944="-",1,IF(G944&gt;0,1,0))</f>
        <v>1</v>
      </c>
      <c r="G944" s="7">
        <v>1</v>
      </c>
      <c r="H944" s="7"/>
      <c r="I944" s="7"/>
      <c r="J944" s="7"/>
      <c r="K944" s="7"/>
      <c r="L944" s="7"/>
      <c r="M944" s="7"/>
      <c r="N944" s="7"/>
      <c r="O944" s="6"/>
      <c r="P944" s="6"/>
      <c r="Q944" s="6"/>
      <c r="R944" s="6"/>
      <c r="S944" s="6" t="s">
        <v>169</v>
      </c>
      <c r="T944" s="6" t="s">
        <v>129</v>
      </c>
      <c r="U944" s="6" t="s">
        <v>151</v>
      </c>
      <c r="V944" s="7">
        <v>3</v>
      </c>
      <c r="W944" s="7">
        <v>2</v>
      </c>
      <c r="X944" s="7">
        <v>2</v>
      </c>
      <c r="Y944" s="7">
        <v>2</v>
      </c>
      <c r="Z944" s="6"/>
      <c r="AA944" s="6" t="s">
        <v>2604</v>
      </c>
      <c r="AB944" s="6"/>
      <c r="AC944" s="6"/>
      <c r="AD944" s="6" t="s">
        <v>2605</v>
      </c>
      <c r="AE944" s="6"/>
      <c r="AF944" s="6"/>
      <c r="AG944" s="6"/>
      <c r="AH944" s="8" t="s">
        <v>409</v>
      </c>
    </row>
    <row r="945" spans="1:34" customFormat="1" ht="24">
      <c r="A945" s="5" t="s">
        <v>2606</v>
      </c>
      <c r="B945" s="6" t="s">
        <v>126</v>
      </c>
      <c r="C945" s="6" t="s">
        <v>126</v>
      </c>
      <c r="D945" s="6" t="s">
        <v>78</v>
      </c>
      <c r="E945" s="6"/>
      <c r="F945" s="7"/>
      <c r="G945" s="7"/>
      <c r="H945" s="7"/>
      <c r="I945" s="7"/>
      <c r="J945" s="7"/>
      <c r="K945" s="7"/>
      <c r="L945" s="7"/>
      <c r="M945" s="7"/>
      <c r="N945" s="7"/>
      <c r="O945" s="6"/>
      <c r="P945" s="6"/>
      <c r="Q945" s="6"/>
      <c r="R945" s="6"/>
      <c r="S945" s="6" t="s">
        <v>169</v>
      </c>
      <c r="T945" s="6" t="s">
        <v>135</v>
      </c>
      <c r="U945" s="6" t="s">
        <v>151</v>
      </c>
      <c r="V945" s="7">
        <v>3</v>
      </c>
      <c r="W945" s="7">
        <v>3</v>
      </c>
      <c r="X945" s="7">
        <v>3</v>
      </c>
      <c r="Y945" s="7">
        <v>3</v>
      </c>
      <c r="Z945" s="6"/>
      <c r="AA945" s="6" t="s">
        <v>2604</v>
      </c>
      <c r="AB945" s="6"/>
      <c r="AC945" s="6"/>
      <c r="AD945" s="6" t="s">
        <v>2605</v>
      </c>
      <c r="AE945" s="6"/>
      <c r="AF945" s="6"/>
      <c r="AG945" s="6"/>
      <c r="AH945" s="8" t="s">
        <v>409</v>
      </c>
    </row>
    <row r="946" spans="1:34" customFormat="1" ht="24">
      <c r="A946" s="5" t="s">
        <v>2607</v>
      </c>
      <c r="B946" s="6" t="s">
        <v>126</v>
      </c>
      <c r="C946" s="6" t="s">
        <v>126</v>
      </c>
      <c r="D946" s="6" t="s">
        <v>262</v>
      </c>
      <c r="E946" s="6" t="s">
        <v>36</v>
      </c>
      <c r="F946" s="7">
        <f>IF(E946="-",1,IF(G946&gt;0,1,0))</f>
        <v>1</v>
      </c>
      <c r="G946" s="7">
        <v>0</v>
      </c>
      <c r="H946" s="7"/>
      <c r="I946" s="7"/>
      <c r="J946" s="7"/>
      <c r="K946" s="7"/>
      <c r="L946" s="7"/>
      <c r="M946" s="7"/>
      <c r="N946" s="7"/>
      <c r="O946" s="6"/>
      <c r="P946" s="6"/>
      <c r="Q946" s="6"/>
      <c r="R946" s="6"/>
      <c r="S946" s="6" t="s">
        <v>169</v>
      </c>
      <c r="T946" s="6" t="s">
        <v>150</v>
      </c>
      <c r="U946" s="6" t="s">
        <v>151</v>
      </c>
      <c r="V946" s="7">
        <v>4</v>
      </c>
      <c r="W946" s="7">
        <v>2</v>
      </c>
      <c r="X946" s="7">
        <v>7</v>
      </c>
      <c r="Y946" s="7">
        <v>5</v>
      </c>
      <c r="Z946" s="6"/>
      <c r="AA946" s="6" t="s">
        <v>2608</v>
      </c>
      <c r="AB946" s="6"/>
      <c r="AC946" s="6"/>
      <c r="AD946" s="6" t="s">
        <v>2609</v>
      </c>
      <c r="AE946" s="6" t="s">
        <v>2610</v>
      </c>
      <c r="AF946" s="6"/>
      <c r="AG946" s="6"/>
      <c r="AH946" s="8" t="s">
        <v>260</v>
      </c>
    </row>
    <row r="947" spans="1:34" customFormat="1" ht="15">
      <c r="A947" s="5" t="s">
        <v>2611</v>
      </c>
      <c r="B947" s="6" t="s">
        <v>126</v>
      </c>
      <c r="C947" s="6" t="s">
        <v>126</v>
      </c>
      <c r="D947" s="6" t="s">
        <v>51</v>
      </c>
      <c r="E947" s="6" t="s">
        <v>66</v>
      </c>
      <c r="F947" s="7">
        <f>IF(E947="-",1,IF(G947&gt;0,1,0))</f>
        <v>1</v>
      </c>
      <c r="G947" s="7">
        <v>1</v>
      </c>
      <c r="H947" s="7"/>
      <c r="I947" s="7"/>
      <c r="J947" s="7"/>
      <c r="K947" s="7"/>
      <c r="L947" s="7"/>
      <c r="M947" s="7"/>
      <c r="N947" s="7"/>
      <c r="O947" s="6"/>
      <c r="P947" s="6"/>
      <c r="Q947" s="6"/>
      <c r="R947" s="6"/>
      <c r="S947" s="6" t="s">
        <v>128</v>
      </c>
      <c r="T947" s="6" t="s">
        <v>175</v>
      </c>
      <c r="U947" s="6" t="s">
        <v>130</v>
      </c>
      <c r="V947" s="7">
        <v>2</v>
      </c>
      <c r="W947" s="7">
        <v>1</v>
      </c>
      <c r="X947" s="7">
        <v>4</v>
      </c>
      <c r="Y947" s="7">
        <v>1</v>
      </c>
      <c r="Z947" s="6"/>
      <c r="AA947" s="6" t="s">
        <v>2612</v>
      </c>
      <c r="AB947" s="6"/>
      <c r="AC947" s="6"/>
      <c r="AD947" s="6" t="s">
        <v>2613</v>
      </c>
      <c r="AE947" s="6"/>
      <c r="AF947" s="6"/>
      <c r="AG947" s="6"/>
      <c r="AH947" s="8" t="s">
        <v>398</v>
      </c>
    </row>
    <row r="948" spans="1:34" customFormat="1" ht="15">
      <c r="A948" s="5" t="s">
        <v>2614</v>
      </c>
      <c r="B948" s="6" t="s">
        <v>126</v>
      </c>
      <c r="C948" s="6" t="s">
        <v>126</v>
      </c>
      <c r="D948" s="6" t="s">
        <v>51</v>
      </c>
      <c r="E948" s="6"/>
      <c r="F948" s="7"/>
      <c r="G948" s="7"/>
      <c r="H948" s="7"/>
      <c r="I948" s="7"/>
      <c r="J948" s="7"/>
      <c r="K948" s="7"/>
      <c r="L948" s="7"/>
      <c r="M948" s="7"/>
      <c r="N948" s="7"/>
      <c r="O948" s="6"/>
      <c r="P948" s="6"/>
      <c r="Q948" s="6"/>
      <c r="R948" s="6"/>
      <c r="S948" s="6" t="s">
        <v>128</v>
      </c>
      <c r="T948" s="6" t="s">
        <v>135</v>
      </c>
      <c r="U948" s="6" t="s">
        <v>130</v>
      </c>
      <c r="V948" s="7">
        <v>2</v>
      </c>
      <c r="W948" s="7">
        <v>1</v>
      </c>
      <c r="X948" s="7">
        <v>4</v>
      </c>
      <c r="Y948" s="7">
        <v>3</v>
      </c>
      <c r="Z948" s="6"/>
      <c r="AA948" s="6" t="s">
        <v>2612</v>
      </c>
      <c r="AB948" s="6"/>
      <c r="AC948" s="6"/>
      <c r="AD948" s="6" t="s">
        <v>2613</v>
      </c>
      <c r="AE948" s="6"/>
      <c r="AF948" s="6"/>
      <c r="AG948" s="6"/>
      <c r="AH948" s="8" t="s">
        <v>398</v>
      </c>
    </row>
    <row r="949" spans="1:34" customFormat="1" ht="24">
      <c r="A949" s="5" t="s">
        <v>2615</v>
      </c>
      <c r="B949" s="6" t="s">
        <v>42</v>
      </c>
      <c r="C949" s="6" t="s">
        <v>50</v>
      </c>
      <c r="D949" s="6" t="s">
        <v>262</v>
      </c>
      <c r="E949" s="6" t="s">
        <v>36</v>
      </c>
      <c r="F949" s="7">
        <f>IF(E949="-",1,IF(G949&gt;0,1,0))</f>
        <v>1</v>
      </c>
      <c r="G949" s="7">
        <v>0</v>
      </c>
      <c r="H949" s="7"/>
      <c r="I949" s="7"/>
      <c r="J949" s="7"/>
      <c r="K949" s="7"/>
      <c r="L949" s="7"/>
      <c r="M949" s="7"/>
      <c r="N949" s="7"/>
      <c r="O949" s="6"/>
      <c r="P949" s="6"/>
      <c r="Q949" s="6"/>
      <c r="R949" s="6"/>
      <c r="S949" s="6"/>
      <c r="T949" s="6"/>
      <c r="U949" s="6"/>
      <c r="V949" s="7">
        <v>5</v>
      </c>
      <c r="W949" s="7">
        <v>3</v>
      </c>
      <c r="X949" s="7">
        <v>6</v>
      </c>
      <c r="Y949" s="7">
        <v>4</v>
      </c>
      <c r="Z949" s="6" t="s">
        <v>2616</v>
      </c>
      <c r="AA949" s="6" t="s">
        <v>746</v>
      </c>
      <c r="AB949" s="6"/>
      <c r="AC949" s="6"/>
      <c r="AD949" s="6" t="s">
        <v>2617</v>
      </c>
      <c r="AE949" s="6"/>
      <c r="AF949" s="6"/>
      <c r="AG949" s="6"/>
      <c r="AH949" s="8" t="s">
        <v>2618</v>
      </c>
    </row>
    <row r="950" spans="1:34" customFormat="1" ht="48">
      <c r="A950" s="5" t="s">
        <v>2619</v>
      </c>
      <c r="B950" s="6" t="s">
        <v>42</v>
      </c>
      <c r="C950" s="6" t="s">
        <v>86</v>
      </c>
      <c r="D950" s="6" t="s">
        <v>44</v>
      </c>
      <c r="E950" s="6" t="s">
        <v>66</v>
      </c>
      <c r="F950" s="7">
        <f>IF(E950="-",1,IF(G950&gt;0,1,0))</f>
        <v>1</v>
      </c>
      <c r="G950" s="7">
        <v>1</v>
      </c>
      <c r="H950" s="7"/>
      <c r="I950" s="7"/>
      <c r="J950" s="7"/>
      <c r="K950" s="7"/>
      <c r="L950" s="7"/>
      <c r="M950" s="7">
        <v>4</v>
      </c>
      <c r="N950" s="7"/>
      <c r="O950" s="6"/>
      <c r="P950" s="6"/>
      <c r="Q950" s="6"/>
      <c r="R950" s="6"/>
      <c r="S950" s="6"/>
      <c r="T950" s="6"/>
      <c r="U950" s="6"/>
      <c r="V950" s="7"/>
      <c r="W950" s="7"/>
      <c r="X950" s="7"/>
      <c r="Y950" s="7"/>
      <c r="Z950" s="6"/>
      <c r="AA950" s="6"/>
      <c r="AB950" s="6"/>
      <c r="AC950" s="6" t="s">
        <v>102</v>
      </c>
      <c r="AD950" s="6" t="s">
        <v>2620</v>
      </c>
      <c r="AE950" s="6"/>
      <c r="AF950" s="6" t="s">
        <v>2621</v>
      </c>
      <c r="AG950" s="6"/>
      <c r="AH950" s="8" t="s">
        <v>968</v>
      </c>
    </row>
    <row r="951" spans="1:34" customFormat="1" ht="24">
      <c r="A951" s="5" t="s">
        <v>2622</v>
      </c>
      <c r="B951" s="6" t="s">
        <v>42</v>
      </c>
      <c r="C951" s="6" t="s">
        <v>381</v>
      </c>
      <c r="D951" s="6" t="s">
        <v>127</v>
      </c>
      <c r="E951" s="6" t="s">
        <v>45</v>
      </c>
      <c r="F951" s="7">
        <f>IF(E951="-",1,IF(G951&gt;0,1,0))</f>
        <v>1</v>
      </c>
      <c r="G951" s="7">
        <v>1</v>
      </c>
      <c r="H951" s="7"/>
      <c r="I951" s="7"/>
      <c r="J951" s="7"/>
      <c r="K951" s="7"/>
      <c r="L951" s="7"/>
      <c r="M951" s="7"/>
      <c r="N951" s="7">
        <v>7</v>
      </c>
      <c r="O951" s="6" t="s">
        <v>388</v>
      </c>
      <c r="P951" s="6">
        <v>20</v>
      </c>
      <c r="Q951" s="6" t="s">
        <v>389</v>
      </c>
      <c r="R951" s="6">
        <v>25</v>
      </c>
      <c r="S951" s="6"/>
      <c r="T951" s="6"/>
      <c r="U951" s="6"/>
      <c r="V951" s="7"/>
      <c r="W951" s="7"/>
      <c r="X951" s="7"/>
      <c r="Y951" s="7"/>
      <c r="Z951" s="6"/>
      <c r="AA951" s="6" t="s">
        <v>122</v>
      </c>
      <c r="AB951" s="6"/>
      <c r="AC951" s="6"/>
      <c r="AD951" s="6" t="s">
        <v>2623</v>
      </c>
      <c r="AE951" s="6" t="s">
        <v>2624</v>
      </c>
      <c r="AF951" s="6"/>
      <c r="AG951" s="6"/>
      <c r="AH951" s="8" t="s">
        <v>48</v>
      </c>
    </row>
    <row r="952" spans="1:34" customFormat="1" ht="72">
      <c r="A952" s="5" t="s">
        <v>2625</v>
      </c>
      <c r="B952" s="6" t="s">
        <v>42</v>
      </c>
      <c r="C952" s="6" t="s">
        <v>393</v>
      </c>
      <c r="D952" s="6" t="s">
        <v>262</v>
      </c>
      <c r="E952" s="6" t="s">
        <v>36</v>
      </c>
      <c r="F952" s="7">
        <f>IF(E952="-",1,IF(G952&gt;0,1,0))</f>
        <v>1</v>
      </c>
      <c r="G952" s="7">
        <v>0</v>
      </c>
      <c r="H952" s="7"/>
      <c r="I952" s="7"/>
      <c r="J952" s="7"/>
      <c r="K952" s="7"/>
      <c r="L952" s="7"/>
      <c r="M952" s="7"/>
      <c r="N952" s="7"/>
      <c r="O952" s="6"/>
      <c r="P952" s="6"/>
      <c r="Q952" s="6"/>
      <c r="R952" s="6"/>
      <c r="S952" s="6"/>
      <c r="T952" s="6"/>
      <c r="U952" s="6"/>
      <c r="V952" s="7"/>
      <c r="W952" s="7"/>
      <c r="X952" s="7"/>
      <c r="Y952" s="7"/>
      <c r="Z952" s="6" t="s">
        <v>2626</v>
      </c>
      <c r="AA952" s="6"/>
      <c r="AB952" s="6"/>
      <c r="AC952" s="14" t="s">
        <v>46</v>
      </c>
      <c r="AD952" s="6" t="s">
        <v>2627</v>
      </c>
      <c r="AE952" s="6"/>
      <c r="AF952" s="6"/>
      <c r="AG952" s="6"/>
      <c r="AH952" s="8" t="s">
        <v>2628</v>
      </c>
    </row>
    <row r="953" spans="1:34" customFormat="1" ht="24">
      <c r="A953" s="5" t="s">
        <v>2629</v>
      </c>
      <c r="B953" s="6" t="s">
        <v>33</v>
      </c>
      <c r="C953" s="6" t="s">
        <v>34</v>
      </c>
      <c r="D953" s="6" t="s">
        <v>35</v>
      </c>
      <c r="E953" s="6" t="s">
        <v>36</v>
      </c>
      <c r="F953" s="7">
        <f>IF(E953="-",1,IF(G953&gt;0,1,0))</f>
        <v>1</v>
      </c>
      <c r="G953" s="7">
        <v>0</v>
      </c>
      <c r="H953" s="7">
        <v>3</v>
      </c>
      <c r="I953" s="7" t="s">
        <v>36</v>
      </c>
      <c r="J953" s="7" t="s">
        <v>36</v>
      </c>
      <c r="K953" s="7"/>
      <c r="L953" s="7"/>
      <c r="M953" s="7"/>
      <c r="N953" s="7"/>
      <c r="O953" s="6"/>
      <c r="P953" s="6"/>
      <c r="Q953" s="6"/>
      <c r="R953" s="6"/>
      <c r="S953" s="6"/>
      <c r="T953" s="6"/>
      <c r="U953" s="6"/>
      <c r="V953" s="7"/>
      <c r="W953" s="7"/>
      <c r="X953" s="7"/>
      <c r="Y953" s="7"/>
      <c r="Z953" s="6" t="s">
        <v>2630</v>
      </c>
      <c r="AA953" s="6" t="s">
        <v>122</v>
      </c>
      <c r="AB953" s="6"/>
      <c r="AC953" s="6"/>
      <c r="AD953" s="6" t="s">
        <v>2631</v>
      </c>
      <c r="AE953" s="6" t="s">
        <v>2632</v>
      </c>
      <c r="AF953" s="6"/>
      <c r="AG953" s="6"/>
      <c r="AH953" s="8" t="s">
        <v>2633</v>
      </c>
    </row>
    <row r="954" spans="1:34" customFormat="1" ht="24">
      <c r="A954" s="5" t="s">
        <v>2634</v>
      </c>
      <c r="B954" s="6" t="s">
        <v>42</v>
      </c>
      <c r="C954" s="6" t="s">
        <v>43</v>
      </c>
      <c r="D954" s="6" t="s">
        <v>51</v>
      </c>
      <c r="E954" s="6" t="s">
        <v>73</v>
      </c>
      <c r="F954" s="7">
        <f>IF(E954="-",1,IF(G954&gt;0,1,0))</f>
        <v>1</v>
      </c>
      <c r="G954" s="7">
        <v>4</v>
      </c>
      <c r="H954" s="7"/>
      <c r="I954" s="7"/>
      <c r="J954" s="7"/>
      <c r="K954" s="7"/>
      <c r="L954" s="7"/>
      <c r="M954" s="7"/>
      <c r="N954" s="7"/>
      <c r="O954" s="6"/>
      <c r="P954" s="6"/>
      <c r="Q954" s="6"/>
      <c r="R954" s="6"/>
      <c r="S954" s="6"/>
      <c r="T954" s="6"/>
      <c r="U954" s="6"/>
      <c r="V954" s="7"/>
      <c r="W954" s="7"/>
      <c r="X954" s="7"/>
      <c r="Y954" s="7"/>
      <c r="Z954" s="6" t="s">
        <v>600</v>
      </c>
      <c r="AA954" s="6" t="s">
        <v>415</v>
      </c>
      <c r="AB954" s="6"/>
      <c r="AC954" s="6" t="s">
        <v>145</v>
      </c>
      <c r="AD954" s="6" t="s">
        <v>2635</v>
      </c>
      <c r="AE954" s="6"/>
      <c r="AF954" s="6"/>
      <c r="AG954" s="6"/>
      <c r="AH954" s="8" t="s">
        <v>398</v>
      </c>
    </row>
    <row r="955" spans="1:34" customFormat="1" ht="36">
      <c r="A955" s="5" t="s">
        <v>2636</v>
      </c>
      <c r="B955" s="6" t="s">
        <v>42</v>
      </c>
      <c r="C955" s="6" t="s">
        <v>43</v>
      </c>
      <c r="D955" s="6" t="s">
        <v>209</v>
      </c>
      <c r="E955" s="6" t="s">
        <v>36</v>
      </c>
      <c r="F955" s="7">
        <f>IF(E955="-",1,IF(G955&gt;0,1,0))</f>
        <v>1</v>
      </c>
      <c r="G955" s="7">
        <v>0</v>
      </c>
      <c r="H955" s="7"/>
      <c r="I955" s="7"/>
      <c r="J955" s="7"/>
      <c r="K955" s="7"/>
      <c r="L955" s="7"/>
      <c r="M955" s="7"/>
      <c r="N955" s="7"/>
      <c r="O955" s="6"/>
      <c r="P955" s="6"/>
      <c r="Q955" s="6"/>
      <c r="R955" s="6"/>
      <c r="S955" s="6"/>
      <c r="T955" s="6"/>
      <c r="U955" s="6"/>
      <c r="V955" s="7"/>
      <c r="W955" s="7"/>
      <c r="X955" s="7"/>
      <c r="Y955" s="7"/>
      <c r="Z955" s="6" t="s">
        <v>2637</v>
      </c>
      <c r="AA955" s="6" t="s">
        <v>415</v>
      </c>
      <c r="AB955" s="6"/>
      <c r="AC955" s="6" t="s">
        <v>145</v>
      </c>
      <c r="AD955" s="6" t="s">
        <v>2638</v>
      </c>
      <c r="AE955" s="6" t="s">
        <v>2639</v>
      </c>
      <c r="AF955" s="6"/>
      <c r="AG955" s="6"/>
      <c r="AH955" s="8" t="s">
        <v>2640</v>
      </c>
    </row>
    <row r="956" spans="1:34" customFormat="1" ht="36">
      <c r="A956" s="5" t="s">
        <v>2641</v>
      </c>
      <c r="B956" s="6" t="s">
        <v>42</v>
      </c>
      <c r="C956" s="6" t="s">
        <v>96</v>
      </c>
      <c r="D956" s="6" t="s">
        <v>262</v>
      </c>
      <c r="E956" s="6" t="s">
        <v>36</v>
      </c>
      <c r="F956" s="7">
        <f>IF(E956="-",1,IF(G956&gt;0,1,0))</f>
        <v>1</v>
      </c>
      <c r="G956" s="7">
        <v>0</v>
      </c>
      <c r="H956" s="7"/>
      <c r="I956" s="7"/>
      <c r="J956" s="7"/>
      <c r="K956" s="7"/>
      <c r="L956" s="7"/>
      <c r="M956" s="7"/>
      <c r="N956" s="7"/>
      <c r="O956" s="6"/>
      <c r="P956" s="6"/>
      <c r="Q956" s="6"/>
      <c r="R956" s="6"/>
      <c r="S956" s="6"/>
      <c r="T956" s="6"/>
      <c r="U956" s="6"/>
      <c r="V956" s="7">
        <v>6</v>
      </c>
      <c r="W956" s="7">
        <v>3</v>
      </c>
      <c r="X956" s="7">
        <v>5</v>
      </c>
      <c r="Y956" s="7">
        <v>5</v>
      </c>
      <c r="Z956" s="6"/>
      <c r="AA956" s="6" t="s">
        <v>1112</v>
      </c>
      <c r="AB956" s="6" t="s">
        <v>54</v>
      </c>
      <c r="AC956" s="6"/>
      <c r="AD956" s="6" t="s">
        <v>2642</v>
      </c>
      <c r="AE956" s="6"/>
      <c r="AF956" s="6"/>
      <c r="AG956" s="6"/>
      <c r="AH956" s="8" t="s">
        <v>2643</v>
      </c>
    </row>
    <row r="957" spans="1:34" customFormat="1" ht="48">
      <c r="A957" s="5" t="s">
        <v>2644</v>
      </c>
      <c r="B957" s="6" t="s">
        <v>126</v>
      </c>
      <c r="C957" s="6" t="s">
        <v>126</v>
      </c>
      <c r="D957" s="6" t="s">
        <v>209</v>
      </c>
      <c r="E957" s="6" t="s">
        <v>36</v>
      </c>
      <c r="F957" s="7">
        <f>IF(E957="-",1,IF(G957&gt;0,1,0))</f>
        <v>1</v>
      </c>
      <c r="G957" s="7">
        <v>0</v>
      </c>
      <c r="H957" s="7"/>
      <c r="I957" s="7"/>
      <c r="J957" s="7"/>
      <c r="K957" s="7"/>
      <c r="L957" s="7"/>
      <c r="M957" s="7"/>
      <c r="N957" s="7"/>
      <c r="O957" s="6"/>
      <c r="P957" s="6"/>
      <c r="Q957" s="6"/>
      <c r="R957" s="6"/>
      <c r="S957" s="6" t="s">
        <v>169</v>
      </c>
      <c r="T957" s="6" t="s">
        <v>281</v>
      </c>
      <c r="U957" s="6" t="s">
        <v>130</v>
      </c>
      <c r="V957" s="7">
        <v>6</v>
      </c>
      <c r="W957" s="7">
        <v>3</v>
      </c>
      <c r="X957" s="7">
        <v>4</v>
      </c>
      <c r="Y957" s="7">
        <v>3</v>
      </c>
      <c r="Z957" s="6"/>
      <c r="AA957" s="6" t="s">
        <v>2645</v>
      </c>
      <c r="AB957" s="6"/>
      <c r="AC957" s="6"/>
      <c r="AD957" s="6" t="s">
        <v>2646</v>
      </c>
      <c r="AE957" s="6"/>
      <c r="AF957" s="6"/>
      <c r="AG957" s="6"/>
      <c r="AH957" s="8" t="s">
        <v>523</v>
      </c>
    </row>
    <row r="958" spans="1:34" customFormat="1" ht="48">
      <c r="A958" s="5" t="s">
        <v>2647</v>
      </c>
      <c r="B958" s="6" t="s">
        <v>126</v>
      </c>
      <c r="C958" s="6" t="s">
        <v>126</v>
      </c>
      <c r="D958" s="6" t="s">
        <v>209</v>
      </c>
      <c r="E958" s="6"/>
      <c r="F958" s="7"/>
      <c r="G958" s="7"/>
      <c r="H958" s="7"/>
      <c r="I958" s="7"/>
      <c r="J958" s="7"/>
      <c r="K958" s="7"/>
      <c r="L958" s="7"/>
      <c r="M958" s="7"/>
      <c r="N958" s="7"/>
      <c r="O958" s="6"/>
      <c r="P958" s="6"/>
      <c r="Q958" s="6"/>
      <c r="R958" s="6"/>
      <c r="S958" s="6" t="s">
        <v>169</v>
      </c>
      <c r="T958" s="6" t="s">
        <v>135</v>
      </c>
      <c r="U958" s="6" t="s">
        <v>130</v>
      </c>
      <c r="V958" s="7">
        <v>6</v>
      </c>
      <c r="W958" s="7">
        <v>7</v>
      </c>
      <c r="X958" s="7">
        <v>4</v>
      </c>
      <c r="Y958" s="7">
        <v>8</v>
      </c>
      <c r="Z958" s="6"/>
      <c r="AA958" s="6" t="s">
        <v>2645</v>
      </c>
      <c r="AB958" s="6"/>
      <c r="AC958" s="6"/>
      <c r="AD958" s="6" t="s">
        <v>2646</v>
      </c>
      <c r="AE958" s="6"/>
      <c r="AF958" s="6"/>
      <c r="AG958" s="6"/>
      <c r="AH958" s="8" t="s">
        <v>523</v>
      </c>
    </row>
    <row r="959" spans="1:34" customFormat="1" ht="36">
      <c r="A959" s="9" t="s">
        <v>2648</v>
      </c>
      <c r="B959" s="10" t="s">
        <v>42</v>
      </c>
      <c r="C959" s="10" t="s">
        <v>91</v>
      </c>
      <c r="D959" s="6" t="s">
        <v>51</v>
      </c>
      <c r="E959" s="10" t="s">
        <v>73</v>
      </c>
      <c r="F959" s="7">
        <f>IF(E959="-",1,IF(G959&gt;0,1,0))</f>
        <v>1</v>
      </c>
      <c r="G959" s="7">
        <v>4</v>
      </c>
      <c r="H959" s="7"/>
      <c r="I959" s="7">
        <v>1</v>
      </c>
      <c r="J959" s="7"/>
      <c r="K959" s="7"/>
      <c r="L959" s="7"/>
      <c r="M959" s="7"/>
      <c r="N959" s="7"/>
      <c r="O959" s="10"/>
      <c r="P959" s="10"/>
      <c r="Q959" s="10"/>
      <c r="R959" s="10"/>
      <c r="S959" s="10"/>
      <c r="T959" s="10"/>
      <c r="U959" s="10"/>
      <c r="V959" s="7"/>
      <c r="W959" s="7"/>
      <c r="X959" s="7"/>
      <c r="Y959" s="7"/>
      <c r="Z959" s="10" t="s">
        <v>2649</v>
      </c>
      <c r="AA959" s="10"/>
      <c r="AB959" s="10"/>
      <c r="AC959" s="12" t="s">
        <v>876</v>
      </c>
      <c r="AD959" s="10" t="s">
        <v>2650</v>
      </c>
      <c r="AE959" s="10"/>
      <c r="AF959" s="10" t="s">
        <v>2651</v>
      </c>
      <c r="AG959" s="10"/>
      <c r="AH959" s="11" t="s">
        <v>1081</v>
      </c>
    </row>
    <row r="960" spans="1:34" customFormat="1" ht="24">
      <c r="A960" s="5" t="s">
        <v>2652</v>
      </c>
      <c r="B960" s="6" t="s">
        <v>42</v>
      </c>
      <c r="C960" s="6" t="s">
        <v>65</v>
      </c>
      <c r="D960" s="6" t="s">
        <v>44</v>
      </c>
      <c r="E960" s="6" t="s">
        <v>66</v>
      </c>
      <c r="F960" s="7">
        <f>IF(E960="-",1,IF(G960&gt;0,1,0))</f>
        <v>1</v>
      </c>
      <c r="G960" s="7">
        <v>1</v>
      </c>
      <c r="H960" s="7"/>
      <c r="I960" s="7">
        <v>3</v>
      </c>
      <c r="J960" s="7"/>
      <c r="K960" s="7"/>
      <c r="L960" s="7"/>
      <c r="M960" s="7"/>
      <c r="N960" s="7"/>
      <c r="O960" s="6"/>
      <c r="P960" s="6"/>
      <c r="Q960" s="6"/>
      <c r="R960" s="6"/>
      <c r="S960" s="6"/>
      <c r="T960" s="6"/>
      <c r="U960" s="6"/>
      <c r="V960" s="7"/>
      <c r="W960" s="7"/>
      <c r="X960" s="7"/>
      <c r="Y960" s="7"/>
      <c r="Z960" s="6"/>
      <c r="AA960" s="6" t="s">
        <v>224</v>
      </c>
      <c r="AB960" s="6"/>
      <c r="AC960" s="6"/>
      <c r="AD960" s="6" t="s">
        <v>2653</v>
      </c>
      <c r="AE960" s="6"/>
      <c r="AF960" s="6"/>
      <c r="AG960" s="6"/>
      <c r="AH960" s="8" t="s">
        <v>133</v>
      </c>
    </row>
    <row r="961" spans="1:34" customFormat="1" ht="48">
      <c r="A961" s="5" t="s">
        <v>2654</v>
      </c>
      <c r="B961" s="6" t="s">
        <v>42</v>
      </c>
      <c r="C961" s="6" t="s">
        <v>199</v>
      </c>
      <c r="D961" s="6" t="s">
        <v>78</v>
      </c>
      <c r="E961" s="6" t="s">
        <v>45</v>
      </c>
      <c r="F961" s="7">
        <f>IF(E961="-",1,IF(G961&gt;0,1,0))</f>
        <v>1</v>
      </c>
      <c r="G961" s="7">
        <v>1</v>
      </c>
      <c r="H961" s="7"/>
      <c r="I961" s="7"/>
      <c r="J961" s="7"/>
      <c r="K961" s="7"/>
      <c r="L961" s="7"/>
      <c r="M961" s="7"/>
      <c r="N961" s="7"/>
      <c r="O961" s="6"/>
      <c r="P961" s="6"/>
      <c r="Q961" s="6"/>
      <c r="R961" s="6"/>
      <c r="S961" s="6"/>
      <c r="T961" s="6"/>
      <c r="U961" s="6"/>
      <c r="V961" s="7"/>
      <c r="W961" s="7"/>
      <c r="X961" s="7"/>
      <c r="Y961" s="7"/>
      <c r="Z961" s="6"/>
      <c r="AA961" s="6"/>
      <c r="AB961" s="6"/>
      <c r="AC961" s="6"/>
      <c r="AD961" s="6" t="s">
        <v>2655</v>
      </c>
      <c r="AE961" s="6"/>
      <c r="AF961" s="6"/>
      <c r="AG961" s="6"/>
      <c r="AH961" s="8" t="s">
        <v>863</v>
      </c>
    </row>
    <row r="962" spans="1:34" customFormat="1" ht="24">
      <c r="A962" s="5" t="s">
        <v>2656</v>
      </c>
      <c r="B962" s="6" t="s">
        <v>33</v>
      </c>
      <c r="C962" s="6" t="s">
        <v>34</v>
      </c>
      <c r="D962" s="6" t="s">
        <v>78</v>
      </c>
      <c r="E962" s="6" t="s">
        <v>66</v>
      </c>
      <c r="F962" s="7">
        <f>IF(E962="-",1,IF(G962&gt;0,1,0))</f>
        <v>1</v>
      </c>
      <c r="G962" s="7">
        <v>4</v>
      </c>
      <c r="H962" s="7">
        <v>2</v>
      </c>
      <c r="I962" s="7" t="s">
        <v>36</v>
      </c>
      <c r="J962" s="7">
        <v>3</v>
      </c>
      <c r="K962" s="7"/>
      <c r="L962" s="7"/>
      <c r="M962" s="7"/>
      <c r="N962" s="7"/>
      <c r="O962" s="6"/>
      <c r="P962" s="6"/>
      <c r="Q962" s="6"/>
      <c r="R962" s="6"/>
      <c r="S962" s="6"/>
      <c r="T962" s="6"/>
      <c r="U962" s="6"/>
      <c r="V962" s="7"/>
      <c r="W962" s="7"/>
      <c r="X962" s="7"/>
      <c r="Y962" s="7"/>
      <c r="Z962" s="6"/>
      <c r="AA962" s="6"/>
      <c r="AB962" s="6"/>
      <c r="AC962" s="6"/>
      <c r="AD962" s="6" t="s">
        <v>2657</v>
      </c>
      <c r="AE962" s="6"/>
      <c r="AF962" s="6"/>
      <c r="AG962" s="6"/>
      <c r="AH962" s="8" t="s">
        <v>476</v>
      </c>
    </row>
    <row r="963" spans="1:34" customFormat="1" ht="48">
      <c r="A963" s="5" t="s">
        <v>2658</v>
      </c>
      <c r="B963" s="6" t="s">
        <v>42</v>
      </c>
      <c r="C963" s="6" t="s">
        <v>393</v>
      </c>
      <c r="D963" s="6" t="s">
        <v>51</v>
      </c>
      <c r="E963" s="6" t="s">
        <v>66</v>
      </c>
      <c r="F963" s="7">
        <f>IF(E963="-",1,IF(G963&gt;0,1,0))</f>
        <v>1</v>
      </c>
      <c r="G963" s="7">
        <v>4</v>
      </c>
      <c r="H963" s="7"/>
      <c r="I963" s="7"/>
      <c r="J963" s="7"/>
      <c r="K963" s="7"/>
      <c r="L963" s="7"/>
      <c r="M963" s="7"/>
      <c r="N963" s="7"/>
      <c r="O963" s="6"/>
      <c r="P963" s="6"/>
      <c r="Q963" s="6"/>
      <c r="R963" s="6"/>
      <c r="S963" s="6"/>
      <c r="T963" s="6"/>
      <c r="U963" s="6"/>
      <c r="V963" s="7"/>
      <c r="W963" s="7"/>
      <c r="X963" s="7"/>
      <c r="Y963" s="7"/>
      <c r="Z963" s="6" t="s">
        <v>126</v>
      </c>
      <c r="AA963" s="6"/>
      <c r="AB963" s="6"/>
      <c r="AC963" s="14" t="s">
        <v>145</v>
      </c>
      <c r="AD963" s="6" t="s">
        <v>2659</v>
      </c>
      <c r="AE963" s="6"/>
      <c r="AF963" s="6"/>
      <c r="AG963" s="6"/>
      <c r="AH963" s="8" t="s">
        <v>476</v>
      </c>
    </row>
    <row r="964" spans="1:34" customFormat="1" ht="36">
      <c r="A964" s="5" t="s">
        <v>2660</v>
      </c>
      <c r="B964" s="6" t="s">
        <v>42</v>
      </c>
      <c r="C964" s="6" t="s">
        <v>43</v>
      </c>
      <c r="D964" s="6" t="s">
        <v>78</v>
      </c>
      <c r="E964" s="6" t="s">
        <v>73</v>
      </c>
      <c r="F964" s="7">
        <f>IF(E964="-",1,IF(G964&gt;0,1,0))</f>
        <v>1</v>
      </c>
      <c r="G964" s="7">
        <v>3</v>
      </c>
      <c r="H964" s="7"/>
      <c r="I964" s="7"/>
      <c r="J964" s="7"/>
      <c r="K964" s="7"/>
      <c r="L964" s="7"/>
      <c r="M964" s="7"/>
      <c r="N964" s="7"/>
      <c r="O964" s="6"/>
      <c r="P964" s="6"/>
      <c r="Q964" s="6"/>
      <c r="R964" s="6"/>
      <c r="S964" s="6"/>
      <c r="T964" s="6"/>
      <c r="U964" s="6"/>
      <c r="V964" s="7"/>
      <c r="W964" s="7"/>
      <c r="X964" s="7"/>
      <c r="Y964" s="7"/>
      <c r="Z964" s="6"/>
      <c r="AA964" s="6"/>
      <c r="AB964" s="6"/>
      <c r="AC964" s="6" t="s">
        <v>102</v>
      </c>
      <c r="AD964" s="6" t="s">
        <v>2661</v>
      </c>
      <c r="AE964" s="6"/>
      <c r="AF964" s="6"/>
      <c r="AG964" s="6"/>
      <c r="AH964" s="8" t="s">
        <v>2662</v>
      </c>
    </row>
    <row r="965" spans="1:34" customFormat="1" ht="60">
      <c r="A965" s="5" t="s">
        <v>2663</v>
      </c>
      <c r="B965" s="6" t="s">
        <v>42</v>
      </c>
      <c r="C965" s="6" t="s">
        <v>77</v>
      </c>
      <c r="D965" s="6" t="s">
        <v>262</v>
      </c>
      <c r="E965" s="6" t="s">
        <v>36</v>
      </c>
      <c r="F965" s="7">
        <f>IF(E965="-",1,IF(G965&gt;0,1,0))</f>
        <v>1</v>
      </c>
      <c r="G965" s="7">
        <v>0</v>
      </c>
      <c r="H965" s="7"/>
      <c r="I965" s="7"/>
      <c r="J965" s="7"/>
      <c r="K965" s="7"/>
      <c r="L965" s="7"/>
      <c r="M965" s="7"/>
      <c r="N965" s="7"/>
      <c r="O965" s="6"/>
      <c r="P965" s="6"/>
      <c r="Q965" s="6"/>
      <c r="R965" s="6"/>
      <c r="S965" s="6"/>
      <c r="T965" s="6"/>
      <c r="U965" s="6"/>
      <c r="V965" s="7">
        <v>9</v>
      </c>
      <c r="W965" s="7">
        <v>8</v>
      </c>
      <c r="X965" s="7">
        <v>6</v>
      </c>
      <c r="Y965" s="7">
        <v>6</v>
      </c>
      <c r="Z965" s="6"/>
      <c r="AA965" s="6" t="s">
        <v>746</v>
      </c>
      <c r="AB965" s="6"/>
      <c r="AC965" s="6"/>
      <c r="AD965" s="6" t="s">
        <v>2664</v>
      </c>
      <c r="AE965" s="6"/>
      <c r="AF965" s="14" t="s">
        <v>2665</v>
      </c>
      <c r="AG965" s="6"/>
      <c r="AH965" s="8" t="s">
        <v>214</v>
      </c>
    </row>
    <row r="966" spans="1:34" customFormat="1" ht="15">
      <c r="A966" s="5" t="s">
        <v>2666</v>
      </c>
      <c r="B966" s="6" t="s">
        <v>42</v>
      </c>
      <c r="C966" s="6" t="s">
        <v>65</v>
      </c>
      <c r="D966" s="6" t="s">
        <v>78</v>
      </c>
      <c r="E966" s="6" t="s">
        <v>73</v>
      </c>
      <c r="F966" s="7">
        <f>IF(E966="-",1,IF(G966&gt;0,1,0))</f>
        <v>1</v>
      </c>
      <c r="G966" s="7">
        <v>4</v>
      </c>
      <c r="H966" s="7"/>
      <c r="I966" s="7">
        <v>2</v>
      </c>
      <c r="J966" s="7"/>
      <c r="K966" s="7"/>
      <c r="L966" s="7"/>
      <c r="M966" s="7"/>
      <c r="N966" s="7"/>
      <c r="O966" s="6"/>
      <c r="P966" s="6"/>
      <c r="Q966" s="6"/>
      <c r="R966" s="6"/>
      <c r="S966" s="6"/>
      <c r="T966" s="6"/>
      <c r="U966" s="6"/>
      <c r="V966" s="7"/>
      <c r="W966" s="7"/>
      <c r="X966" s="7"/>
      <c r="Y966" s="7"/>
      <c r="Z966" s="6"/>
      <c r="AA966" s="6" t="s">
        <v>818</v>
      </c>
      <c r="AB966" s="6"/>
      <c r="AC966" s="6"/>
      <c r="AD966" s="6" t="s">
        <v>2667</v>
      </c>
      <c r="AE966" s="6"/>
      <c r="AF966" s="6" t="s">
        <v>2668</v>
      </c>
      <c r="AG966" s="6"/>
      <c r="AH966" s="8" t="s">
        <v>113</v>
      </c>
    </row>
    <row r="967" spans="1:34" customFormat="1" ht="36">
      <c r="A967" s="9" t="s">
        <v>2669</v>
      </c>
      <c r="B967" s="10" t="s">
        <v>42</v>
      </c>
      <c r="C967" s="10" t="s">
        <v>91</v>
      </c>
      <c r="D967" s="10" t="s">
        <v>44</v>
      </c>
      <c r="E967" s="10" t="s">
        <v>73</v>
      </c>
      <c r="F967" s="7">
        <f>IF(E967="-",1,IF(G967&gt;0,1,0))</f>
        <v>0</v>
      </c>
      <c r="G967" s="7">
        <v>0</v>
      </c>
      <c r="H967" s="7"/>
      <c r="I967" s="7">
        <v>7</v>
      </c>
      <c r="J967" s="7"/>
      <c r="K967" s="7"/>
      <c r="L967" s="7"/>
      <c r="M967" s="7"/>
      <c r="N967" s="7"/>
      <c r="O967" s="10"/>
      <c r="P967" s="10"/>
      <c r="Q967" s="10"/>
      <c r="R967" s="10"/>
      <c r="S967" s="10"/>
      <c r="T967" s="10"/>
      <c r="U967" s="10"/>
      <c r="V967" s="7"/>
      <c r="W967" s="7"/>
      <c r="X967" s="7"/>
      <c r="Y967" s="7"/>
      <c r="Z967" s="10" t="s">
        <v>639</v>
      </c>
      <c r="AA967" s="10"/>
      <c r="AB967" s="10"/>
      <c r="AC967" s="12" t="s">
        <v>46</v>
      </c>
      <c r="AD967" s="10" t="s">
        <v>2670</v>
      </c>
      <c r="AE967" s="10"/>
      <c r="AF967" s="10" t="s">
        <v>2671</v>
      </c>
      <c r="AG967" s="10"/>
      <c r="AH967" s="11" t="s">
        <v>133</v>
      </c>
    </row>
    <row r="968" spans="1:34" customFormat="1" ht="36">
      <c r="A968" s="5" t="s">
        <v>2672</v>
      </c>
      <c r="B968" s="6" t="s">
        <v>42</v>
      </c>
      <c r="C968" s="6" t="s">
        <v>50</v>
      </c>
      <c r="D968" s="6" t="s">
        <v>78</v>
      </c>
      <c r="E968" s="6" t="s">
        <v>45</v>
      </c>
      <c r="F968" s="7">
        <f>IF(E968="-",1,IF(G968&gt;0,1,0))</f>
        <v>1</v>
      </c>
      <c r="G968" s="7">
        <v>1</v>
      </c>
      <c r="H968" s="7"/>
      <c r="I968" s="7"/>
      <c r="J968" s="7"/>
      <c r="K968" s="7"/>
      <c r="L968" s="7"/>
      <c r="M968" s="7"/>
      <c r="N968" s="7"/>
      <c r="O968" s="6"/>
      <c r="P968" s="6"/>
      <c r="Q968" s="6"/>
      <c r="R968" s="6"/>
      <c r="S968" s="6"/>
      <c r="T968" s="6"/>
      <c r="U968" s="6"/>
      <c r="V968" s="7">
        <v>2</v>
      </c>
      <c r="W968" s="7">
        <v>1</v>
      </c>
      <c r="X968" s="7">
        <v>1</v>
      </c>
      <c r="Y968" s="7">
        <v>1</v>
      </c>
      <c r="Z968" s="6" t="s">
        <v>106</v>
      </c>
      <c r="AA968" s="6" t="s">
        <v>516</v>
      </c>
      <c r="AB968" s="6"/>
      <c r="AC968" s="6"/>
      <c r="AD968" s="6" t="s">
        <v>2673</v>
      </c>
      <c r="AE968" s="6"/>
      <c r="AF968" s="6"/>
      <c r="AG968" s="6"/>
      <c r="AH968" s="8" t="s">
        <v>398</v>
      </c>
    </row>
    <row r="969" spans="1:34" customFormat="1" ht="36">
      <c r="A969" s="5" t="s">
        <v>2674</v>
      </c>
      <c r="B969" s="6" t="s">
        <v>33</v>
      </c>
      <c r="C969" s="6" t="s">
        <v>34</v>
      </c>
      <c r="D969" s="6" t="s">
        <v>160</v>
      </c>
      <c r="E969" s="6" t="s">
        <v>73</v>
      </c>
      <c r="F969" s="7">
        <f>IF(E969="-",1,IF(G969&gt;0,1,0))</f>
        <v>1</v>
      </c>
      <c r="G969" s="7">
        <v>4</v>
      </c>
      <c r="H969" s="7" t="s">
        <v>36</v>
      </c>
      <c r="I969" s="7">
        <v>7</v>
      </c>
      <c r="J969" s="7" t="s">
        <v>2428</v>
      </c>
      <c r="K969" s="7"/>
      <c r="L969" s="7"/>
      <c r="M969" s="7"/>
      <c r="N969" s="7"/>
      <c r="O969" s="6"/>
      <c r="P969" s="6"/>
      <c r="Q969" s="6"/>
      <c r="R969" s="6"/>
      <c r="S969" s="6"/>
      <c r="T969" s="6"/>
      <c r="U969" s="6"/>
      <c r="V969" s="7"/>
      <c r="W969" s="7"/>
      <c r="X969" s="7"/>
      <c r="Y969" s="7"/>
      <c r="Z969" s="6" t="s">
        <v>1320</v>
      </c>
      <c r="AA969" s="6" t="s">
        <v>2429</v>
      </c>
      <c r="AB969" s="6"/>
      <c r="AC969" s="6"/>
      <c r="AD969" s="6" t="s">
        <v>2675</v>
      </c>
      <c r="AE969" s="6"/>
      <c r="AF969" s="6" t="s">
        <v>2676</v>
      </c>
      <c r="AG969" s="6"/>
      <c r="AH969" s="8" t="s">
        <v>409</v>
      </c>
    </row>
    <row r="970" spans="1:34" customFormat="1" ht="60">
      <c r="A970" s="5" t="s">
        <v>2677</v>
      </c>
      <c r="B970" s="6" t="s">
        <v>33</v>
      </c>
      <c r="C970" s="6" t="s">
        <v>268</v>
      </c>
      <c r="D970" s="6" t="s">
        <v>127</v>
      </c>
      <c r="E970" s="6" t="s">
        <v>73</v>
      </c>
      <c r="F970" s="7">
        <f>IF(E970="-",1,IF(G970&gt;0,1,0))</f>
        <v>1</v>
      </c>
      <c r="G970" s="7">
        <v>1</v>
      </c>
      <c r="H970" s="7" t="s">
        <v>36</v>
      </c>
      <c r="I970" s="7" t="s">
        <v>36</v>
      </c>
      <c r="J970" s="7" t="s">
        <v>36</v>
      </c>
      <c r="K970" s="7"/>
      <c r="L970" s="7"/>
      <c r="M970" s="7"/>
      <c r="N970" s="7"/>
      <c r="O970" s="6"/>
      <c r="P970" s="6"/>
      <c r="Q970" s="6"/>
      <c r="R970" s="6"/>
      <c r="S970" s="6"/>
      <c r="T970" s="6"/>
      <c r="U970" s="6"/>
      <c r="V970" s="7"/>
      <c r="W970" s="7"/>
      <c r="X970" s="7"/>
      <c r="Y970" s="7"/>
      <c r="Z970" s="6"/>
      <c r="AA970" s="6" t="s">
        <v>269</v>
      </c>
      <c r="AB970" s="6"/>
      <c r="AC970" s="6"/>
      <c r="AD970" s="6" t="s">
        <v>2678</v>
      </c>
      <c r="AE970" s="6"/>
      <c r="AF970" s="14" t="s">
        <v>2679</v>
      </c>
      <c r="AG970" s="6"/>
      <c r="AH970" s="8" t="s">
        <v>476</v>
      </c>
    </row>
    <row r="971" spans="1:34" customFormat="1" ht="60">
      <c r="A971" s="5" t="s">
        <v>2680</v>
      </c>
      <c r="B971" s="6" t="s">
        <v>42</v>
      </c>
      <c r="C971" s="6" t="s">
        <v>86</v>
      </c>
      <c r="D971" s="6" t="s">
        <v>78</v>
      </c>
      <c r="E971" s="6" t="s">
        <v>45</v>
      </c>
      <c r="F971" s="7">
        <f>IF(E971="-",1,IF(G971&gt;0,1,0))</f>
        <v>1</v>
      </c>
      <c r="G971" s="7">
        <v>2</v>
      </c>
      <c r="H971" s="7"/>
      <c r="I971" s="7"/>
      <c r="J971" s="7"/>
      <c r="K971" s="7"/>
      <c r="L971" s="7"/>
      <c r="M971" s="7">
        <v>4</v>
      </c>
      <c r="N971" s="7"/>
      <c r="O971" s="6"/>
      <c r="P971" s="6"/>
      <c r="Q971" s="6"/>
      <c r="R971" s="6"/>
      <c r="S971" s="6"/>
      <c r="T971" s="6"/>
      <c r="U971" s="6"/>
      <c r="V971" s="7"/>
      <c r="W971" s="7"/>
      <c r="X971" s="7"/>
      <c r="Y971" s="7"/>
      <c r="Z971" s="6"/>
      <c r="AA971" s="6"/>
      <c r="AB971" s="6"/>
      <c r="AC971" s="6" t="s">
        <v>46</v>
      </c>
      <c r="AD971" s="6" t="s">
        <v>2681</v>
      </c>
      <c r="AE971" s="6"/>
      <c r="AF971" s="6"/>
      <c r="AG971" s="6"/>
      <c r="AH971" s="8" t="s">
        <v>48</v>
      </c>
    </row>
    <row r="972" spans="1:34" customFormat="1" ht="36">
      <c r="A972" s="5" t="s">
        <v>2682</v>
      </c>
      <c r="B972" s="6" t="s">
        <v>42</v>
      </c>
      <c r="C972" s="6" t="s">
        <v>96</v>
      </c>
      <c r="D972" s="6" t="s">
        <v>160</v>
      </c>
      <c r="E972" s="6" t="s">
        <v>73</v>
      </c>
      <c r="F972" s="7">
        <f>IF(E972="-",1,IF(G972&gt;0,1,0))</f>
        <v>1</v>
      </c>
      <c r="G972" s="7">
        <v>4</v>
      </c>
      <c r="H972" s="7"/>
      <c r="I972" s="7"/>
      <c r="J972" s="7"/>
      <c r="K972" s="7"/>
      <c r="L972" s="7"/>
      <c r="M972" s="7"/>
      <c r="N972" s="7"/>
      <c r="O972" s="6"/>
      <c r="P972" s="6"/>
      <c r="Q972" s="6"/>
      <c r="R972" s="6"/>
      <c r="S972" s="6"/>
      <c r="T972" s="6"/>
      <c r="U972" s="6"/>
      <c r="V972" s="7">
        <v>8</v>
      </c>
      <c r="W972" s="7">
        <v>5</v>
      </c>
      <c r="X972" s="7">
        <v>6</v>
      </c>
      <c r="Y972" s="7">
        <v>8</v>
      </c>
      <c r="Z972" s="6"/>
      <c r="AA972" s="6" t="s">
        <v>206</v>
      </c>
      <c r="AB972" s="6"/>
      <c r="AC972" s="6"/>
      <c r="AD972" s="6" t="s">
        <v>2683</v>
      </c>
      <c r="AE972" s="6"/>
      <c r="AF972" s="6"/>
      <c r="AG972" s="6"/>
      <c r="AH972" s="8" t="s">
        <v>48</v>
      </c>
    </row>
    <row r="973" spans="1:34" customFormat="1" ht="24">
      <c r="A973" s="5" t="s">
        <v>2684</v>
      </c>
      <c r="B973" s="6" t="s">
        <v>42</v>
      </c>
      <c r="C973" s="6" t="s">
        <v>86</v>
      </c>
      <c r="D973" s="6" t="s">
        <v>35</v>
      </c>
      <c r="E973" s="6" t="s">
        <v>36</v>
      </c>
      <c r="F973" s="7">
        <f>IF(E973="-",1,IF(G973&gt;0,1,0))</f>
        <v>1</v>
      </c>
      <c r="G973" s="7">
        <v>0</v>
      </c>
      <c r="H973" s="7"/>
      <c r="I973" s="7"/>
      <c r="J973" s="7"/>
      <c r="K973" s="7"/>
      <c r="L973" s="7"/>
      <c r="M973" s="7">
        <v>5</v>
      </c>
      <c r="N973" s="7"/>
      <c r="O973" s="6"/>
      <c r="P973" s="6"/>
      <c r="Q973" s="6"/>
      <c r="R973" s="6"/>
      <c r="S973" s="6"/>
      <c r="T973" s="6"/>
      <c r="U973" s="6"/>
      <c r="V973" s="7"/>
      <c r="W973" s="7"/>
      <c r="X973" s="7"/>
      <c r="Y973" s="7"/>
      <c r="Z973" s="6"/>
      <c r="AA973" s="6"/>
      <c r="AB973" s="6"/>
      <c r="AC973" s="6" t="s">
        <v>46</v>
      </c>
      <c r="AD973" s="6" t="s">
        <v>2685</v>
      </c>
      <c r="AE973" s="6"/>
      <c r="AF973" s="6"/>
      <c r="AG973" s="6"/>
      <c r="AH973" s="8" t="s">
        <v>988</v>
      </c>
    </row>
    <row r="974" spans="1:34" customFormat="1" ht="36">
      <c r="A974" s="9" t="s">
        <v>2686</v>
      </c>
      <c r="B974" s="10" t="s">
        <v>42</v>
      </c>
      <c r="C974" s="10" t="s">
        <v>91</v>
      </c>
      <c r="D974" s="6" t="s">
        <v>51</v>
      </c>
      <c r="E974" s="10" t="s">
        <v>73</v>
      </c>
      <c r="F974" s="7">
        <f>IF(E974="-",1,IF(G974&gt;0,1,0))</f>
        <v>1</v>
      </c>
      <c r="G974" s="7">
        <v>4</v>
      </c>
      <c r="H974" s="7"/>
      <c r="I974" s="7">
        <v>7</v>
      </c>
      <c r="J974" s="7"/>
      <c r="K974" s="7"/>
      <c r="L974" s="7"/>
      <c r="M974" s="7"/>
      <c r="N974" s="7"/>
      <c r="O974" s="10"/>
      <c r="P974" s="10"/>
      <c r="Q974" s="10"/>
      <c r="R974" s="10"/>
      <c r="S974" s="10"/>
      <c r="T974" s="10"/>
      <c r="U974" s="10"/>
      <c r="V974" s="7"/>
      <c r="W974" s="7"/>
      <c r="X974" s="7"/>
      <c r="Y974" s="7"/>
      <c r="Z974" s="10" t="s">
        <v>2687</v>
      </c>
      <c r="AA974" s="10"/>
      <c r="AB974" s="10"/>
      <c r="AC974" s="12" t="s">
        <v>46</v>
      </c>
      <c r="AD974" s="10" t="s">
        <v>2688</v>
      </c>
      <c r="AE974" s="10"/>
      <c r="AF974" s="10"/>
      <c r="AG974" s="10"/>
      <c r="AH974" s="11" t="s">
        <v>398</v>
      </c>
    </row>
    <row r="975" spans="1:34" customFormat="1" ht="15">
      <c r="A975" s="5" t="s">
        <v>2689</v>
      </c>
      <c r="B975" s="6" t="s">
        <v>33</v>
      </c>
      <c r="C975" s="6" t="s">
        <v>34</v>
      </c>
      <c r="D975" s="6" t="s">
        <v>51</v>
      </c>
      <c r="E975" s="6" t="s">
        <v>73</v>
      </c>
      <c r="F975" s="7">
        <f>IF(E975="-",1,IF(G975&gt;0,1,0))</f>
        <v>1</v>
      </c>
      <c r="G975" s="7">
        <v>4</v>
      </c>
      <c r="H975" s="7">
        <v>3</v>
      </c>
      <c r="I975" s="7" t="s">
        <v>36</v>
      </c>
      <c r="J975" s="7">
        <v>3</v>
      </c>
      <c r="K975" s="7"/>
      <c r="L975" s="7"/>
      <c r="M975" s="7"/>
      <c r="N975" s="7"/>
      <c r="O975" s="6"/>
      <c r="P975" s="6"/>
      <c r="Q975" s="6"/>
      <c r="R975" s="6"/>
      <c r="S975" s="6"/>
      <c r="T975" s="6"/>
      <c r="U975" s="6"/>
      <c r="V975" s="7"/>
      <c r="W975" s="7"/>
      <c r="X975" s="7"/>
      <c r="Y975" s="7"/>
      <c r="Z975" s="6"/>
      <c r="AA975" s="6"/>
      <c r="AB975" s="6"/>
      <c r="AC975" s="6"/>
      <c r="AD975" s="6" t="s">
        <v>2690</v>
      </c>
      <c r="AE975" s="6"/>
      <c r="AF975" s="6"/>
      <c r="AG975" s="6"/>
      <c r="AH975" s="8" t="s">
        <v>108</v>
      </c>
    </row>
    <row r="976" spans="1:34" customFormat="1" ht="24">
      <c r="A976" s="5" t="s">
        <v>2691</v>
      </c>
      <c r="B976" s="6" t="s">
        <v>126</v>
      </c>
      <c r="C976" s="6" t="s">
        <v>126</v>
      </c>
      <c r="D976" s="6" t="s">
        <v>127</v>
      </c>
      <c r="E976" s="6" t="s">
        <v>73</v>
      </c>
      <c r="F976" s="7">
        <f>IF(E976="-",1,IF(G976&gt;0,1,0))</f>
        <v>1</v>
      </c>
      <c r="G976" s="7">
        <v>1</v>
      </c>
      <c r="H976" s="7"/>
      <c r="I976" s="7"/>
      <c r="J976" s="7"/>
      <c r="K976" s="7"/>
      <c r="L976" s="7"/>
      <c r="M976" s="7"/>
      <c r="N976" s="7"/>
      <c r="O976" s="6"/>
      <c r="P976" s="6"/>
      <c r="Q976" s="6"/>
      <c r="R976" s="6"/>
      <c r="S976" s="6" t="s">
        <v>169</v>
      </c>
      <c r="T976" s="6" t="s">
        <v>129</v>
      </c>
      <c r="U976" s="6" t="s">
        <v>151</v>
      </c>
      <c r="V976" s="7">
        <v>6</v>
      </c>
      <c r="W976" s="7">
        <v>2</v>
      </c>
      <c r="X976" s="7">
        <v>5</v>
      </c>
      <c r="Y976" s="7">
        <v>3</v>
      </c>
      <c r="Z976" s="6"/>
      <c r="AA976" s="6" t="s">
        <v>2692</v>
      </c>
      <c r="AB976" s="6"/>
      <c r="AC976" s="6"/>
      <c r="AD976" s="6" t="s">
        <v>2693</v>
      </c>
      <c r="AE976" s="6"/>
      <c r="AF976" s="6"/>
      <c r="AG976" s="6"/>
      <c r="AH976" s="8" t="s">
        <v>487</v>
      </c>
    </row>
    <row r="977" spans="1:34" customFormat="1" ht="24">
      <c r="A977" s="5" t="s">
        <v>2694</v>
      </c>
      <c r="B977" s="6" t="s">
        <v>126</v>
      </c>
      <c r="C977" s="6" t="s">
        <v>126</v>
      </c>
      <c r="D977" s="6" t="s">
        <v>127</v>
      </c>
      <c r="E977" s="6"/>
      <c r="F977" s="7"/>
      <c r="G977" s="7"/>
      <c r="H977" s="7"/>
      <c r="I977" s="7"/>
      <c r="J977" s="7"/>
      <c r="K977" s="7"/>
      <c r="L977" s="7"/>
      <c r="M977" s="7"/>
      <c r="N977" s="7"/>
      <c r="O977" s="6"/>
      <c r="P977" s="6"/>
      <c r="Q977" s="6"/>
      <c r="R977" s="6"/>
      <c r="S977" s="6" t="s">
        <v>169</v>
      </c>
      <c r="T977" s="6" t="s">
        <v>135</v>
      </c>
      <c r="U977" s="6" t="s">
        <v>151</v>
      </c>
      <c r="V977" s="7">
        <v>6</v>
      </c>
      <c r="W977" s="7">
        <v>6</v>
      </c>
      <c r="X977" s="7">
        <v>5</v>
      </c>
      <c r="Y977" s="7">
        <v>7</v>
      </c>
      <c r="Z977" s="6"/>
      <c r="AA977" s="6" t="s">
        <v>2692</v>
      </c>
      <c r="AB977" s="6"/>
      <c r="AC977" s="6"/>
      <c r="AD977" s="6" t="s">
        <v>2693</v>
      </c>
      <c r="AE977" s="6"/>
      <c r="AF977" s="6"/>
      <c r="AG977" s="6"/>
      <c r="AH977" s="8" t="s">
        <v>487</v>
      </c>
    </row>
    <row r="978" spans="1:34" customFormat="1" ht="36">
      <c r="A978" s="5" t="s">
        <v>2695</v>
      </c>
      <c r="B978" s="6" t="s">
        <v>42</v>
      </c>
      <c r="C978" s="6" t="s">
        <v>77</v>
      </c>
      <c r="D978" s="6" t="s">
        <v>78</v>
      </c>
      <c r="E978" s="6" t="s">
        <v>73</v>
      </c>
      <c r="F978" s="7">
        <f>IF(E978="-",1,IF(G978&gt;0,1,0))</f>
        <v>1</v>
      </c>
      <c r="G978" s="7">
        <v>4</v>
      </c>
      <c r="H978" s="7"/>
      <c r="I978" s="7"/>
      <c r="J978" s="7"/>
      <c r="K978" s="7"/>
      <c r="L978" s="7"/>
      <c r="M978" s="7"/>
      <c r="N978" s="7"/>
      <c r="O978" s="6"/>
      <c r="P978" s="6"/>
      <c r="Q978" s="6"/>
      <c r="R978" s="6"/>
      <c r="S978" s="6"/>
      <c r="T978" s="6"/>
      <c r="U978" s="6"/>
      <c r="V978" s="7">
        <v>8</v>
      </c>
      <c r="W978" s="7">
        <v>7</v>
      </c>
      <c r="X978" s="7">
        <v>1</v>
      </c>
      <c r="Y978" s="7">
        <v>4</v>
      </c>
      <c r="Z978" s="6"/>
      <c r="AA978" s="6" t="s">
        <v>79</v>
      </c>
      <c r="AB978" s="6"/>
      <c r="AC978" s="6"/>
      <c r="AD978" s="6" t="s">
        <v>2696</v>
      </c>
      <c r="AE978" s="6"/>
      <c r="AF978" s="6" t="s">
        <v>2665</v>
      </c>
      <c r="AG978" s="6"/>
      <c r="AH978" s="8" t="s">
        <v>879</v>
      </c>
    </row>
    <row r="979" spans="1:34" customFormat="1" ht="60">
      <c r="A979" s="9" t="s">
        <v>2697</v>
      </c>
      <c r="B979" s="10" t="s">
        <v>42</v>
      </c>
      <c r="C979" s="10" t="s">
        <v>91</v>
      </c>
      <c r="D979" s="10" t="s">
        <v>44</v>
      </c>
      <c r="E979" s="10" t="s">
        <v>73</v>
      </c>
      <c r="F979" s="7">
        <f>IF(E979="-",1,IF(G979&gt;0,1,0))</f>
        <v>0</v>
      </c>
      <c r="G979" s="7">
        <v>0</v>
      </c>
      <c r="H979" s="7"/>
      <c r="I979" s="7">
        <v>10</v>
      </c>
      <c r="J979" s="7"/>
      <c r="K979" s="7"/>
      <c r="L979" s="7"/>
      <c r="M979" s="7"/>
      <c r="N979" s="7"/>
      <c r="O979" s="10"/>
      <c r="P979" s="10"/>
      <c r="Q979" s="10"/>
      <c r="R979" s="10"/>
      <c r="S979" s="10"/>
      <c r="T979" s="10"/>
      <c r="U979" s="10"/>
      <c r="V979" s="7"/>
      <c r="W979" s="7"/>
      <c r="X979" s="7"/>
      <c r="Y979" s="7"/>
      <c r="Z979" s="10" t="s">
        <v>314</v>
      </c>
      <c r="AA979" s="10"/>
      <c r="AB979" s="10"/>
      <c r="AC979" s="12" t="s">
        <v>46</v>
      </c>
      <c r="AD979" s="10" t="s">
        <v>2698</v>
      </c>
      <c r="AE979" s="10"/>
      <c r="AF979" s="10"/>
      <c r="AG979" s="10"/>
      <c r="AH979" s="11" t="s">
        <v>94</v>
      </c>
    </row>
    <row r="980" spans="1:34" customFormat="1" ht="48">
      <c r="A980" s="5" t="s">
        <v>2699</v>
      </c>
      <c r="B980" s="6" t="s">
        <v>42</v>
      </c>
      <c r="C980" s="6" t="s">
        <v>199</v>
      </c>
      <c r="D980" s="6" t="s">
        <v>44</v>
      </c>
      <c r="E980" s="6" t="s">
        <v>73</v>
      </c>
      <c r="F980" s="7">
        <f>IF(E980="-",1,IF(G980&gt;0,1,0))</f>
        <v>0</v>
      </c>
      <c r="G980" s="7">
        <v>0</v>
      </c>
      <c r="H980" s="7"/>
      <c r="I980" s="7"/>
      <c r="J980" s="7"/>
      <c r="K980" s="7"/>
      <c r="L980" s="7"/>
      <c r="M980" s="7"/>
      <c r="N980" s="7"/>
      <c r="O980" s="6"/>
      <c r="P980" s="6"/>
      <c r="Q980" s="6"/>
      <c r="R980" s="6"/>
      <c r="S980" s="6"/>
      <c r="T980" s="6"/>
      <c r="U980" s="6"/>
      <c r="V980" s="7"/>
      <c r="W980" s="7"/>
      <c r="X980" s="7"/>
      <c r="Y980" s="7"/>
      <c r="Z980" s="6"/>
      <c r="AA980" s="6"/>
      <c r="AB980" s="6"/>
      <c r="AC980" s="6"/>
      <c r="AD980" s="6" t="s">
        <v>2700</v>
      </c>
      <c r="AE980" s="6"/>
      <c r="AF980" s="6" t="s">
        <v>2701</v>
      </c>
      <c r="AG980" s="6"/>
      <c r="AH980" s="8" t="s">
        <v>330</v>
      </c>
    </row>
    <row r="981" spans="1:34" customFormat="1" ht="24">
      <c r="A981" s="5" t="s">
        <v>2702</v>
      </c>
      <c r="B981" s="6" t="s">
        <v>33</v>
      </c>
      <c r="C981" s="6" t="s">
        <v>34</v>
      </c>
      <c r="D981" s="6" t="s">
        <v>78</v>
      </c>
      <c r="E981" s="6" t="s">
        <v>45</v>
      </c>
      <c r="F981" s="7">
        <f>IF(E981="-",1,IF(G981&gt;0,1,0))</f>
        <v>1</v>
      </c>
      <c r="G981" s="7">
        <v>1</v>
      </c>
      <c r="H981" s="7">
        <v>13</v>
      </c>
      <c r="I981" s="7" t="s">
        <v>36</v>
      </c>
      <c r="J981" s="7">
        <v>10</v>
      </c>
      <c r="K981" s="7"/>
      <c r="L981" s="7"/>
      <c r="M981" s="7"/>
      <c r="N981" s="7"/>
      <c r="O981" s="6"/>
      <c r="P981" s="6"/>
      <c r="Q981" s="6"/>
      <c r="R981" s="6"/>
      <c r="S981" s="6"/>
      <c r="T981" s="6"/>
      <c r="U981" s="6"/>
      <c r="V981" s="7"/>
      <c r="W981" s="7"/>
      <c r="X981" s="7"/>
      <c r="Y981" s="7"/>
      <c r="Z981" s="6" t="s">
        <v>2084</v>
      </c>
      <c r="AA981" s="6"/>
      <c r="AB981" s="6"/>
      <c r="AC981" s="6"/>
      <c r="AD981" s="6" t="s">
        <v>2703</v>
      </c>
      <c r="AE981" s="6"/>
      <c r="AF981" s="6"/>
      <c r="AG981" s="6"/>
      <c r="AH981" s="8" t="s">
        <v>48</v>
      </c>
    </row>
    <row r="982" spans="1:34" customFormat="1" ht="72">
      <c r="A982" s="5" t="s">
        <v>2704</v>
      </c>
      <c r="B982" s="6" t="s">
        <v>42</v>
      </c>
      <c r="C982" s="6" t="s">
        <v>393</v>
      </c>
      <c r="D982" s="6" t="s">
        <v>127</v>
      </c>
      <c r="E982" s="6" t="s">
        <v>73</v>
      </c>
      <c r="F982" s="7">
        <f>IF(E982="-",1,IF(G982&gt;0,1,0))</f>
        <v>0</v>
      </c>
      <c r="G982" s="7">
        <v>0</v>
      </c>
      <c r="H982" s="7"/>
      <c r="I982" s="7"/>
      <c r="J982" s="7"/>
      <c r="K982" s="7"/>
      <c r="L982" s="7"/>
      <c r="M982" s="7"/>
      <c r="N982" s="7"/>
      <c r="O982" s="6"/>
      <c r="P982" s="6"/>
      <c r="Q982" s="6"/>
      <c r="R982" s="6"/>
      <c r="S982" s="6"/>
      <c r="T982" s="6"/>
      <c r="U982" s="6"/>
      <c r="V982" s="7"/>
      <c r="W982" s="7"/>
      <c r="X982" s="7"/>
      <c r="Y982" s="7"/>
      <c r="Z982" s="6" t="s">
        <v>128</v>
      </c>
      <c r="AA982" s="6"/>
      <c r="AB982" s="6"/>
      <c r="AC982" s="14" t="s">
        <v>46</v>
      </c>
      <c r="AD982" s="6" t="s">
        <v>2705</v>
      </c>
      <c r="AE982" s="6"/>
      <c r="AF982" s="6"/>
      <c r="AG982" s="6"/>
      <c r="AH982" s="8" t="s">
        <v>729</v>
      </c>
    </row>
    <row r="983" spans="1:34" customFormat="1" ht="24">
      <c r="A983" s="5" t="s">
        <v>2706</v>
      </c>
      <c r="B983" s="6" t="s">
        <v>42</v>
      </c>
      <c r="C983" s="6" t="s">
        <v>86</v>
      </c>
      <c r="D983" s="6" t="s">
        <v>209</v>
      </c>
      <c r="E983" s="6" t="s">
        <v>36</v>
      </c>
      <c r="F983" s="7">
        <f>IF(E983="-",1,IF(G983&gt;0,1,0))</f>
        <v>1</v>
      </c>
      <c r="G983" s="7">
        <v>0</v>
      </c>
      <c r="H983" s="7"/>
      <c r="I983" s="7"/>
      <c r="J983" s="7"/>
      <c r="K983" s="7"/>
      <c r="L983" s="7"/>
      <c r="M983" s="7">
        <v>5</v>
      </c>
      <c r="N983" s="7"/>
      <c r="O983" s="6"/>
      <c r="P983" s="6"/>
      <c r="Q983" s="6"/>
      <c r="R983" s="6"/>
      <c r="S983" s="6"/>
      <c r="T983" s="6"/>
      <c r="U983" s="6"/>
      <c r="V983" s="7"/>
      <c r="W983" s="7"/>
      <c r="X983" s="7"/>
      <c r="Y983" s="7"/>
      <c r="Z983" s="6"/>
      <c r="AA983" s="6"/>
      <c r="AB983" s="6"/>
      <c r="AC983" s="6" t="s">
        <v>46</v>
      </c>
      <c r="AD983" s="6" t="s">
        <v>2707</v>
      </c>
      <c r="AE983" s="6" t="s">
        <v>2708</v>
      </c>
      <c r="AF983" s="6"/>
      <c r="AG983" s="6"/>
      <c r="AH983" s="8" t="s">
        <v>670</v>
      </c>
    </row>
    <row r="984" spans="1:34" customFormat="1" ht="24">
      <c r="A984" s="5" t="s">
        <v>2709</v>
      </c>
      <c r="B984" s="6" t="s">
        <v>42</v>
      </c>
      <c r="C984" s="6" t="s">
        <v>86</v>
      </c>
      <c r="D984" s="6" t="s">
        <v>1475</v>
      </c>
      <c r="E984" s="6" t="s">
        <v>36</v>
      </c>
      <c r="F984" s="7">
        <f>IF(E984="-",1,IF(G984&gt;0,1,0))</f>
        <v>1</v>
      </c>
      <c r="G984" s="7">
        <v>0</v>
      </c>
      <c r="H984" s="7"/>
      <c r="I984" s="7"/>
      <c r="J984" s="7"/>
      <c r="K984" s="7"/>
      <c r="L984" s="7"/>
      <c r="M984" s="7">
        <v>5</v>
      </c>
      <c r="N984" s="7"/>
      <c r="O984" s="6"/>
      <c r="P984" s="6"/>
      <c r="Q984" s="6"/>
      <c r="R984" s="6"/>
      <c r="S984" s="6"/>
      <c r="T984" s="6"/>
      <c r="U984" s="6"/>
      <c r="V984" s="7"/>
      <c r="W984" s="7"/>
      <c r="X984" s="7"/>
      <c r="Y984" s="7"/>
      <c r="Z984" s="6"/>
      <c r="AA984" s="6"/>
      <c r="AB984" s="6"/>
      <c r="AC984" s="6" t="s">
        <v>46</v>
      </c>
      <c r="AD984" s="6" t="s">
        <v>2710</v>
      </c>
      <c r="AE984" s="6" t="s">
        <v>2708</v>
      </c>
      <c r="AF984" s="6"/>
      <c r="AG984" s="6"/>
      <c r="AH984" s="8" t="s">
        <v>670</v>
      </c>
    </row>
    <row r="985" spans="1:34" customFormat="1" ht="36">
      <c r="A985" s="9" t="s">
        <v>2711</v>
      </c>
      <c r="B985" s="10" t="s">
        <v>42</v>
      </c>
      <c r="C985" s="10" t="s">
        <v>91</v>
      </c>
      <c r="D985" s="10" t="s">
        <v>318</v>
      </c>
      <c r="E985" s="10" t="s">
        <v>36</v>
      </c>
      <c r="F985" s="7">
        <f>IF(E985="-",1,IF(G985&gt;0,1,0))</f>
        <v>1</v>
      </c>
      <c r="G985" s="7">
        <v>0</v>
      </c>
      <c r="H985" s="7"/>
      <c r="I985" s="7">
        <v>3</v>
      </c>
      <c r="J985" s="7"/>
      <c r="K985" s="7"/>
      <c r="L985" s="7"/>
      <c r="M985" s="7"/>
      <c r="N985" s="7"/>
      <c r="O985" s="10"/>
      <c r="P985" s="10"/>
      <c r="Q985" s="10"/>
      <c r="R985" s="10"/>
      <c r="S985" s="10"/>
      <c r="T985" s="10"/>
      <c r="U985" s="10"/>
      <c r="V985" s="7"/>
      <c r="W985" s="7"/>
      <c r="X985" s="7"/>
      <c r="Y985" s="7"/>
      <c r="Z985" s="10" t="s">
        <v>2712</v>
      </c>
      <c r="AA985" s="10"/>
      <c r="AB985" s="10"/>
      <c r="AC985" s="12" t="s">
        <v>87</v>
      </c>
      <c r="AD985" s="10" t="s">
        <v>2713</v>
      </c>
      <c r="AE985" s="10" t="s">
        <v>2714</v>
      </c>
      <c r="AF985" s="10"/>
      <c r="AG985" s="10"/>
      <c r="AH985" s="11" t="s">
        <v>2715</v>
      </c>
    </row>
    <row r="986" spans="1:34" customFormat="1" ht="36">
      <c r="A986" s="5" t="s">
        <v>2716</v>
      </c>
      <c r="B986" s="6" t="s">
        <v>42</v>
      </c>
      <c r="C986" s="6" t="s">
        <v>327</v>
      </c>
      <c r="D986" s="6" t="s">
        <v>44</v>
      </c>
      <c r="E986" s="6" t="s">
        <v>66</v>
      </c>
      <c r="F986" s="7">
        <f>IF(E986="-",1,IF(G986&gt;0,1,0))</f>
        <v>1</v>
      </c>
      <c r="G986" s="7">
        <v>1</v>
      </c>
      <c r="H986" s="7"/>
      <c r="I986" s="7"/>
      <c r="J986" s="7"/>
      <c r="K986" s="7"/>
      <c r="L986" s="7"/>
      <c r="M986" s="7">
        <v>5</v>
      </c>
      <c r="N986" s="7"/>
      <c r="O986" s="6"/>
      <c r="P986" s="6"/>
      <c r="Q986" s="6"/>
      <c r="R986" s="6"/>
      <c r="S986" s="6"/>
      <c r="T986" s="6"/>
      <c r="U986" s="6"/>
      <c r="V986" s="7"/>
      <c r="W986" s="7"/>
      <c r="X986" s="7"/>
      <c r="Y986" s="7"/>
      <c r="Z986" s="6"/>
      <c r="AA986" s="6"/>
      <c r="AB986" s="6"/>
      <c r="AC986" s="6" t="s">
        <v>46</v>
      </c>
      <c r="AD986" s="6" t="s">
        <v>2717</v>
      </c>
      <c r="AE986" s="6"/>
      <c r="AF986" s="6"/>
      <c r="AG986" s="6"/>
      <c r="AH986" s="8" t="s">
        <v>436</v>
      </c>
    </row>
    <row r="987" spans="1:34" customFormat="1" ht="48">
      <c r="A987" s="5" t="s">
        <v>2718</v>
      </c>
      <c r="B987" s="6" t="s">
        <v>42</v>
      </c>
      <c r="C987" s="6" t="s">
        <v>43</v>
      </c>
      <c r="D987" s="6" t="s">
        <v>127</v>
      </c>
      <c r="E987" s="6" t="s">
        <v>66</v>
      </c>
      <c r="F987" s="7">
        <f>IF(E987="-",1,IF(G987&gt;0,1,0))</f>
        <v>1</v>
      </c>
      <c r="G987" s="7">
        <v>3</v>
      </c>
      <c r="H987" s="7"/>
      <c r="I987" s="7"/>
      <c r="J987" s="7"/>
      <c r="K987" s="7"/>
      <c r="L987" s="7"/>
      <c r="M987" s="7"/>
      <c r="N987" s="7"/>
      <c r="O987" s="6"/>
      <c r="P987" s="6"/>
      <c r="Q987" s="6"/>
      <c r="R987" s="6"/>
      <c r="S987" s="6"/>
      <c r="T987" s="6"/>
      <c r="U987" s="6"/>
      <c r="V987" s="7"/>
      <c r="W987" s="7"/>
      <c r="X987" s="7"/>
      <c r="Y987" s="7"/>
      <c r="Z987" s="6"/>
      <c r="AA987" s="6"/>
      <c r="AB987" s="6"/>
      <c r="AC987" s="6" t="s">
        <v>145</v>
      </c>
      <c r="AD987" s="6" t="s">
        <v>2719</v>
      </c>
      <c r="AE987" s="6"/>
      <c r="AF987" s="6"/>
      <c r="AG987" s="6"/>
      <c r="AH987" s="8" t="s">
        <v>293</v>
      </c>
    </row>
    <row r="988" spans="1:34" customFormat="1" ht="48">
      <c r="A988" s="9" t="s">
        <v>2720</v>
      </c>
      <c r="B988" s="10" t="s">
        <v>42</v>
      </c>
      <c r="C988" s="10" t="s">
        <v>91</v>
      </c>
      <c r="D988" s="10" t="s">
        <v>44</v>
      </c>
      <c r="E988" s="10" t="s">
        <v>45</v>
      </c>
      <c r="F988" s="7">
        <f>IF(E988="-",1,IF(G988&gt;0,1,0))</f>
        <v>0</v>
      </c>
      <c r="G988" s="7">
        <v>0</v>
      </c>
      <c r="H988" s="7"/>
      <c r="I988" s="7">
        <v>8</v>
      </c>
      <c r="J988" s="7"/>
      <c r="K988" s="7"/>
      <c r="L988" s="7"/>
      <c r="M988" s="7"/>
      <c r="N988" s="7"/>
      <c r="O988" s="10"/>
      <c r="P988" s="10"/>
      <c r="Q988" s="10"/>
      <c r="R988" s="10"/>
      <c r="S988" s="10"/>
      <c r="T988" s="10"/>
      <c r="U988" s="10"/>
      <c r="V988" s="7"/>
      <c r="W988" s="7"/>
      <c r="X988" s="7"/>
      <c r="Y988" s="7"/>
      <c r="Z988" s="10" t="s">
        <v>553</v>
      </c>
      <c r="AA988" s="10"/>
      <c r="AB988" s="10"/>
      <c r="AC988" s="12" t="s">
        <v>46</v>
      </c>
      <c r="AD988" s="10" t="s">
        <v>2721</v>
      </c>
      <c r="AE988" s="10"/>
      <c r="AF988" s="10"/>
      <c r="AG988" s="10"/>
      <c r="AH988" s="11" t="s">
        <v>433</v>
      </c>
    </row>
    <row r="989" spans="1:34" customFormat="1" ht="48">
      <c r="A989" s="5" t="s">
        <v>2722</v>
      </c>
      <c r="B989" s="6" t="s">
        <v>42</v>
      </c>
      <c r="C989" s="6" t="s">
        <v>43</v>
      </c>
      <c r="D989" s="6" t="s">
        <v>193</v>
      </c>
      <c r="E989" s="6" t="s">
        <v>36</v>
      </c>
      <c r="F989" s="7">
        <f>IF(E989="-",1,IF(G989&gt;0,1,0))</f>
        <v>1</v>
      </c>
      <c r="G989" s="7">
        <v>0</v>
      </c>
      <c r="H989" s="7"/>
      <c r="I989" s="7"/>
      <c r="J989" s="7"/>
      <c r="K989" s="7"/>
      <c r="L989" s="7"/>
      <c r="M989" s="7"/>
      <c r="N989" s="7"/>
      <c r="O989" s="6"/>
      <c r="P989" s="6"/>
      <c r="Q989" s="6"/>
      <c r="R989" s="6"/>
      <c r="S989" s="6"/>
      <c r="T989" s="6"/>
      <c r="U989" s="6"/>
      <c r="V989" s="7"/>
      <c r="W989" s="7"/>
      <c r="X989" s="7"/>
      <c r="Y989" s="7"/>
      <c r="Z989" s="6"/>
      <c r="AA989" s="6"/>
      <c r="AB989" s="6"/>
      <c r="AC989" s="6" t="s">
        <v>46</v>
      </c>
      <c r="AD989" s="6" t="s">
        <v>2723</v>
      </c>
      <c r="AE989" s="6"/>
      <c r="AF989" s="6"/>
      <c r="AG989" s="6"/>
      <c r="AH989" s="8" t="s">
        <v>276</v>
      </c>
    </row>
    <row r="990" spans="1:34" customFormat="1" ht="36">
      <c r="A990" s="5" t="s">
        <v>2724</v>
      </c>
      <c r="B990" s="6" t="s">
        <v>42</v>
      </c>
      <c r="C990" s="6" t="s">
        <v>43</v>
      </c>
      <c r="D990" s="6" t="s">
        <v>44</v>
      </c>
      <c r="E990" s="6" t="s">
        <v>66</v>
      </c>
      <c r="F990" s="7">
        <f>IF(E990="-",1,IF(G990&gt;0,1,0))</f>
        <v>1</v>
      </c>
      <c r="G990" s="7">
        <v>1</v>
      </c>
      <c r="H990" s="7"/>
      <c r="I990" s="7"/>
      <c r="J990" s="7"/>
      <c r="K990" s="7"/>
      <c r="L990" s="7"/>
      <c r="M990" s="7"/>
      <c r="N990" s="7"/>
      <c r="O990" s="6"/>
      <c r="P990" s="6"/>
      <c r="Q990" s="6"/>
      <c r="R990" s="6"/>
      <c r="S990" s="6"/>
      <c r="T990" s="6"/>
      <c r="U990" s="6"/>
      <c r="V990" s="7"/>
      <c r="W990" s="7"/>
      <c r="X990" s="7"/>
      <c r="Y990" s="7"/>
      <c r="Z990" s="6"/>
      <c r="AA990" s="6"/>
      <c r="AB990" s="6"/>
      <c r="AC990" s="6" t="s">
        <v>102</v>
      </c>
      <c r="AD990" s="6" t="s">
        <v>2725</v>
      </c>
      <c r="AE990" s="6"/>
      <c r="AF990" s="6"/>
      <c r="AG990" s="6"/>
      <c r="AH990" s="8" t="s">
        <v>537</v>
      </c>
    </row>
    <row r="991" spans="1:34" customFormat="1" ht="36">
      <c r="A991" s="5" t="s">
        <v>2726</v>
      </c>
      <c r="B991" s="6" t="s">
        <v>126</v>
      </c>
      <c r="C991" s="6" t="s">
        <v>126</v>
      </c>
      <c r="D991" s="6" t="s">
        <v>44</v>
      </c>
      <c r="E991" s="6" t="s">
        <v>138</v>
      </c>
      <c r="F991" s="7">
        <f>IF(E991="-",1,IF(G991&gt;0,1,0))</f>
        <v>0</v>
      </c>
      <c r="G991" s="7">
        <v>0</v>
      </c>
      <c r="H991" s="7"/>
      <c r="I991" s="7"/>
      <c r="J991" s="7"/>
      <c r="K991" s="7"/>
      <c r="L991" s="7"/>
      <c r="M991" s="7"/>
      <c r="N991" s="7"/>
      <c r="O991" s="6"/>
      <c r="P991" s="6"/>
      <c r="Q991" s="6"/>
      <c r="R991" s="6"/>
      <c r="S991" s="6" t="s">
        <v>128</v>
      </c>
      <c r="T991" s="6" t="s">
        <v>129</v>
      </c>
      <c r="U991" s="6" t="s">
        <v>130</v>
      </c>
      <c r="V991" s="7">
        <v>10</v>
      </c>
      <c r="W991" s="7">
        <v>5</v>
      </c>
      <c r="X991" s="7">
        <v>6</v>
      </c>
      <c r="Y991" s="7">
        <v>6</v>
      </c>
      <c r="Z991" s="6"/>
      <c r="AA991" s="6" t="s">
        <v>2727</v>
      </c>
      <c r="AB991" s="6"/>
      <c r="AC991" s="6"/>
      <c r="AD991" s="6" t="s">
        <v>2728</v>
      </c>
      <c r="AE991" s="6"/>
      <c r="AF991" s="6"/>
      <c r="AG991" s="6"/>
      <c r="AH991" s="8" t="s">
        <v>1494</v>
      </c>
    </row>
    <row r="992" spans="1:34" customFormat="1" ht="36">
      <c r="A992" s="5" t="s">
        <v>2729</v>
      </c>
      <c r="B992" s="6" t="s">
        <v>126</v>
      </c>
      <c r="C992" s="6" t="s">
        <v>126</v>
      </c>
      <c r="D992" s="6" t="s">
        <v>44</v>
      </c>
      <c r="E992" s="6"/>
      <c r="F992" s="7"/>
      <c r="G992" s="7"/>
      <c r="H992" s="7"/>
      <c r="I992" s="7"/>
      <c r="J992" s="7"/>
      <c r="K992" s="7"/>
      <c r="L992" s="7"/>
      <c r="M992" s="7"/>
      <c r="N992" s="7"/>
      <c r="O992" s="6"/>
      <c r="P992" s="6"/>
      <c r="Q992" s="6"/>
      <c r="R992" s="6"/>
      <c r="S992" s="6" t="s">
        <v>128</v>
      </c>
      <c r="T992" s="6" t="s">
        <v>135</v>
      </c>
      <c r="U992" s="6" t="s">
        <v>130</v>
      </c>
      <c r="V992" s="7">
        <v>10</v>
      </c>
      <c r="W992" s="7">
        <v>10</v>
      </c>
      <c r="X992" s="7">
        <v>6</v>
      </c>
      <c r="Y992" s="7">
        <v>9</v>
      </c>
      <c r="Z992" s="6"/>
      <c r="AA992" s="6" t="s">
        <v>2727</v>
      </c>
      <c r="AB992" s="6"/>
      <c r="AC992" s="6"/>
      <c r="AD992" s="6" t="s">
        <v>2728</v>
      </c>
      <c r="AE992" s="6"/>
      <c r="AF992" s="6"/>
      <c r="AG992" s="6"/>
      <c r="AH992" s="8" t="s">
        <v>1494</v>
      </c>
    </row>
    <row r="993" spans="1:34" customFormat="1" ht="24">
      <c r="A993" s="5" t="s">
        <v>2730</v>
      </c>
      <c r="B993" s="6" t="s">
        <v>33</v>
      </c>
      <c r="C993" s="6" t="s">
        <v>34</v>
      </c>
      <c r="D993" s="6" t="s">
        <v>127</v>
      </c>
      <c r="E993" s="6" t="s">
        <v>73</v>
      </c>
      <c r="F993" s="7">
        <f>IF(E993="-",1,IF(G993&gt;0,1,0))</f>
        <v>0</v>
      </c>
      <c r="G993" s="7">
        <v>0</v>
      </c>
      <c r="H993" s="7">
        <v>5</v>
      </c>
      <c r="I993" s="7" t="s">
        <v>36</v>
      </c>
      <c r="J993" s="7">
        <v>3</v>
      </c>
      <c r="K993" s="7"/>
      <c r="L993" s="7"/>
      <c r="M993" s="7"/>
      <c r="N993" s="7"/>
      <c r="O993" s="6"/>
      <c r="P993" s="6"/>
      <c r="Q993" s="6"/>
      <c r="R993" s="6"/>
      <c r="S993" s="6"/>
      <c r="T993" s="6"/>
      <c r="U993" s="6"/>
      <c r="V993" s="7"/>
      <c r="W993" s="7"/>
      <c r="X993" s="7"/>
      <c r="Y993" s="7"/>
      <c r="Z993" s="6"/>
      <c r="AA993" s="6"/>
      <c r="AB993" s="6"/>
      <c r="AC993" s="6"/>
      <c r="AD993" s="6" t="s">
        <v>2731</v>
      </c>
      <c r="AE993" s="6"/>
      <c r="AF993" s="6"/>
      <c r="AG993" s="6"/>
      <c r="AH993" s="8" t="s">
        <v>663</v>
      </c>
    </row>
    <row r="994" spans="1:34" customFormat="1" ht="48">
      <c r="A994" s="9" t="s">
        <v>2732</v>
      </c>
      <c r="B994" s="10" t="s">
        <v>42</v>
      </c>
      <c r="C994" s="10" t="s">
        <v>91</v>
      </c>
      <c r="D994" s="10" t="s">
        <v>44</v>
      </c>
      <c r="E994" s="10" t="s">
        <v>73</v>
      </c>
      <c r="F994" s="7">
        <f>IF(E994="-",1,IF(G994&gt;0,1,0))</f>
        <v>0</v>
      </c>
      <c r="G994" s="7">
        <v>0</v>
      </c>
      <c r="H994" s="7"/>
      <c r="I994" s="7">
        <v>6</v>
      </c>
      <c r="J994" s="7"/>
      <c r="K994" s="7"/>
      <c r="L994" s="7"/>
      <c r="M994" s="7"/>
      <c r="N994" s="7"/>
      <c r="O994" s="10"/>
      <c r="P994" s="10"/>
      <c r="Q994" s="10"/>
      <c r="R994" s="10"/>
      <c r="S994" s="10"/>
      <c r="T994" s="10"/>
      <c r="U994" s="10"/>
      <c r="V994" s="7"/>
      <c r="W994" s="7"/>
      <c r="X994" s="7"/>
      <c r="Y994" s="7"/>
      <c r="Z994" s="10" t="s">
        <v>338</v>
      </c>
      <c r="AA994" s="10"/>
      <c r="AB994" s="10"/>
      <c r="AC994" s="12" t="s">
        <v>102</v>
      </c>
      <c r="AD994" s="10" t="s">
        <v>2733</v>
      </c>
      <c r="AE994" s="10"/>
      <c r="AF994" s="10" t="s">
        <v>2734</v>
      </c>
      <c r="AG994" s="10"/>
      <c r="AH994" s="11" t="s">
        <v>729</v>
      </c>
    </row>
    <row r="995" spans="1:34" customFormat="1" ht="24">
      <c r="A995" s="5" t="s">
        <v>2735</v>
      </c>
      <c r="B995" s="6" t="s">
        <v>42</v>
      </c>
      <c r="C995" s="6" t="s">
        <v>381</v>
      </c>
      <c r="D995" s="6" t="s">
        <v>127</v>
      </c>
      <c r="E995" s="6" t="s">
        <v>66</v>
      </c>
      <c r="F995" s="7">
        <f>IF(E995="-",1,IF(G995&gt;0,1,0))</f>
        <v>1</v>
      </c>
      <c r="G995" s="7">
        <v>4</v>
      </c>
      <c r="H995" s="7"/>
      <c r="I995" s="7"/>
      <c r="J995" s="7"/>
      <c r="K995" s="7"/>
      <c r="L995" s="7"/>
      <c r="M995" s="7"/>
      <c r="N995" s="7">
        <v>4</v>
      </c>
      <c r="O995" s="6" t="s">
        <v>2736</v>
      </c>
      <c r="P995" s="6">
        <v>15</v>
      </c>
      <c r="Q995" s="6" t="s">
        <v>389</v>
      </c>
      <c r="R995" s="6">
        <v>10</v>
      </c>
      <c r="S995" s="6"/>
      <c r="T995" s="6"/>
      <c r="U995" s="6"/>
      <c r="V995" s="7"/>
      <c r="W995" s="7"/>
      <c r="X995" s="7"/>
      <c r="Y995" s="7"/>
      <c r="Z995" s="6"/>
      <c r="AA995" s="6"/>
      <c r="AB995" s="6"/>
      <c r="AC995" s="6"/>
      <c r="AD995" s="6" t="s">
        <v>2737</v>
      </c>
      <c r="AE995" s="6" t="s">
        <v>2738</v>
      </c>
      <c r="AF995" s="6"/>
      <c r="AG995" s="6"/>
      <c r="AH995" s="8" t="s">
        <v>330</v>
      </c>
    </row>
    <row r="996" spans="1:34" customFormat="1" ht="48">
      <c r="A996" s="5" t="s">
        <v>2739</v>
      </c>
      <c r="B996" s="6" t="s">
        <v>33</v>
      </c>
      <c r="C996" s="6" t="s">
        <v>34</v>
      </c>
      <c r="D996" s="6" t="s">
        <v>44</v>
      </c>
      <c r="E996" s="6" t="s">
        <v>73</v>
      </c>
      <c r="F996" s="7">
        <f>IF(E996="-",1,IF(G996&gt;0,1,0))</f>
        <v>0</v>
      </c>
      <c r="G996" s="7">
        <v>0</v>
      </c>
      <c r="H996" s="7">
        <v>3</v>
      </c>
      <c r="I996" s="7" t="s">
        <v>36</v>
      </c>
      <c r="J996" s="7">
        <v>1</v>
      </c>
      <c r="K996" s="7"/>
      <c r="L996" s="7"/>
      <c r="M996" s="7"/>
      <c r="N996" s="7"/>
      <c r="O996" s="6"/>
      <c r="P996" s="6"/>
      <c r="Q996" s="6"/>
      <c r="R996" s="6"/>
      <c r="S996" s="6"/>
      <c r="T996" s="6"/>
      <c r="U996" s="6"/>
      <c r="V996" s="7"/>
      <c r="W996" s="7"/>
      <c r="X996" s="7"/>
      <c r="Y996" s="7"/>
      <c r="Z996" s="6" t="s">
        <v>2740</v>
      </c>
      <c r="AA996" s="6"/>
      <c r="AB996" s="6"/>
      <c r="AC996" s="6"/>
      <c r="AD996" s="6" t="s">
        <v>2741</v>
      </c>
      <c r="AE996" s="6"/>
      <c r="AF996" s="6"/>
      <c r="AG996" s="6"/>
      <c r="AH996" s="8" t="s">
        <v>48</v>
      </c>
    </row>
    <row r="997" spans="1:34" customFormat="1" ht="48">
      <c r="A997" s="5" t="s">
        <v>2742</v>
      </c>
      <c r="B997" s="6" t="s">
        <v>42</v>
      </c>
      <c r="C997" s="6" t="s">
        <v>159</v>
      </c>
      <c r="D997" s="6" t="s">
        <v>160</v>
      </c>
      <c r="E997" s="6" t="s">
        <v>73</v>
      </c>
      <c r="F997" s="7">
        <f>IF(E997="-",1,IF(G997&gt;0,1,0))</f>
        <v>1</v>
      </c>
      <c r="G997" s="7">
        <v>4</v>
      </c>
      <c r="H997" s="7"/>
      <c r="I997" s="7"/>
      <c r="J997" s="7"/>
      <c r="K997" s="7"/>
      <c r="L997" s="7">
        <v>2</v>
      </c>
      <c r="M997" s="7"/>
      <c r="N997" s="7"/>
      <c r="O997" s="6"/>
      <c r="P997" s="6"/>
      <c r="Q997" s="6"/>
      <c r="R997" s="6"/>
      <c r="S997" s="6"/>
      <c r="T997" s="6"/>
      <c r="U997" s="6"/>
      <c r="V997" s="7"/>
      <c r="W997" s="7"/>
      <c r="X997" s="7"/>
      <c r="Y997" s="7"/>
      <c r="Z997" s="6"/>
      <c r="AA997" s="6"/>
      <c r="AB997" s="6"/>
      <c r="AC997" s="14" t="s">
        <v>46</v>
      </c>
      <c r="AD997" s="6" t="s">
        <v>2743</v>
      </c>
      <c r="AE997" s="6"/>
      <c r="AF997" s="6"/>
      <c r="AG997" s="6"/>
      <c r="AH997" s="8" t="s">
        <v>100</v>
      </c>
    </row>
    <row r="998" spans="1:34" customFormat="1" ht="48">
      <c r="A998" s="5" t="s">
        <v>2744</v>
      </c>
      <c r="B998" s="6" t="s">
        <v>42</v>
      </c>
      <c r="C998" s="6" t="s">
        <v>159</v>
      </c>
      <c r="D998" s="6" t="s">
        <v>44</v>
      </c>
      <c r="E998" s="6" t="s">
        <v>66</v>
      </c>
      <c r="F998" s="7">
        <f>IF(E998="-",1,IF(G998&gt;0,1,0))</f>
        <v>0</v>
      </c>
      <c r="G998" s="7">
        <v>0</v>
      </c>
      <c r="H998" s="7"/>
      <c r="I998" s="7"/>
      <c r="J998" s="7"/>
      <c r="K998" s="7"/>
      <c r="L998" s="7">
        <v>4</v>
      </c>
      <c r="M998" s="7"/>
      <c r="N998" s="7"/>
      <c r="O998" s="6"/>
      <c r="P998" s="6"/>
      <c r="Q998" s="6"/>
      <c r="R998" s="6"/>
      <c r="S998" s="6"/>
      <c r="T998" s="6"/>
      <c r="U998" s="6"/>
      <c r="V998" s="7"/>
      <c r="W998" s="7"/>
      <c r="X998" s="7"/>
      <c r="Y998" s="7"/>
      <c r="Z998" s="6"/>
      <c r="AA998" s="6"/>
      <c r="AB998" s="6"/>
      <c r="AC998" s="14" t="s">
        <v>87</v>
      </c>
      <c r="AD998" s="6" t="s">
        <v>2745</v>
      </c>
      <c r="AE998" s="6"/>
      <c r="AF998" s="6" t="s">
        <v>2746</v>
      </c>
      <c r="AG998" s="6"/>
      <c r="AH998" s="8" t="s">
        <v>476</v>
      </c>
    </row>
    <row r="999" spans="1:34" customFormat="1" ht="84">
      <c r="A999" s="5" t="s">
        <v>2747</v>
      </c>
      <c r="B999" s="6" t="s">
        <v>42</v>
      </c>
      <c r="C999" s="6" t="s">
        <v>159</v>
      </c>
      <c r="D999" s="6" t="s">
        <v>160</v>
      </c>
      <c r="E999" s="6" t="s">
        <v>73</v>
      </c>
      <c r="F999" s="7">
        <f>IF(E999="-",1,IF(G999&gt;0,1,0))</f>
        <v>1</v>
      </c>
      <c r="G999" s="7">
        <v>4</v>
      </c>
      <c r="H999" s="7"/>
      <c r="I999" s="7"/>
      <c r="J999" s="7"/>
      <c r="K999" s="7"/>
      <c r="L999" s="7">
        <v>5</v>
      </c>
      <c r="M999" s="7"/>
      <c r="N999" s="7"/>
      <c r="O999" s="6"/>
      <c r="P999" s="6"/>
      <c r="Q999" s="6"/>
      <c r="R999" s="6"/>
      <c r="S999" s="6"/>
      <c r="T999" s="6"/>
      <c r="U999" s="6"/>
      <c r="V999" s="7"/>
      <c r="W999" s="7"/>
      <c r="X999" s="7"/>
      <c r="Y999" s="7"/>
      <c r="Z999" s="6"/>
      <c r="AA999" s="6"/>
      <c r="AB999" s="6"/>
      <c r="AC999" s="14" t="s">
        <v>46</v>
      </c>
      <c r="AD999" s="6" t="s">
        <v>2748</v>
      </c>
      <c r="AE999" s="6"/>
      <c r="AF999" s="6" t="s">
        <v>2749</v>
      </c>
      <c r="AG999" s="6"/>
      <c r="AH999" s="8" t="s">
        <v>48</v>
      </c>
    </row>
    <row r="1000" spans="1:34" customFormat="1" ht="48">
      <c r="A1000" s="5" t="s">
        <v>2750</v>
      </c>
      <c r="B1000" s="6" t="s">
        <v>42</v>
      </c>
      <c r="C1000" s="6" t="s">
        <v>159</v>
      </c>
      <c r="D1000" s="6" t="s">
        <v>51</v>
      </c>
      <c r="E1000" s="6" t="s">
        <v>66</v>
      </c>
      <c r="F1000" s="7">
        <f>IF(E1000="-",1,IF(G1000&gt;0,1,0))</f>
        <v>1</v>
      </c>
      <c r="G1000" s="7">
        <v>4</v>
      </c>
      <c r="H1000" s="7"/>
      <c r="I1000" s="7"/>
      <c r="J1000" s="7"/>
      <c r="K1000" s="7"/>
      <c r="L1000" s="7">
        <v>1</v>
      </c>
      <c r="M1000" s="7"/>
      <c r="N1000" s="7"/>
      <c r="O1000" s="6"/>
      <c r="P1000" s="6"/>
      <c r="Q1000" s="6"/>
      <c r="R1000" s="6"/>
      <c r="S1000" s="6"/>
      <c r="T1000" s="6"/>
      <c r="U1000" s="6"/>
      <c r="V1000" s="7"/>
      <c r="W1000" s="7"/>
      <c r="X1000" s="7"/>
      <c r="Y1000" s="7"/>
      <c r="Z1000" s="6"/>
      <c r="AA1000" s="6"/>
      <c r="AB1000" s="6"/>
      <c r="AC1000" s="14" t="s">
        <v>102</v>
      </c>
      <c r="AD1000" s="6" t="s">
        <v>2751</v>
      </c>
      <c r="AE1000" s="6"/>
      <c r="AF1000" s="6"/>
      <c r="AG1000" s="6"/>
      <c r="AH1000" s="8" t="s">
        <v>120</v>
      </c>
    </row>
    <row r="1001" spans="1:34" customFormat="1" ht="48">
      <c r="A1001" s="5" t="s">
        <v>2752</v>
      </c>
      <c r="B1001" s="6" t="s">
        <v>42</v>
      </c>
      <c r="C1001" s="6" t="s">
        <v>159</v>
      </c>
      <c r="D1001" s="6" t="s">
        <v>51</v>
      </c>
      <c r="E1001" s="6" t="s">
        <v>45</v>
      </c>
      <c r="F1001" s="7">
        <f>IF(E1001="-",1,IF(G1001&gt;0,1,0))</f>
        <v>1</v>
      </c>
      <c r="G1001" s="7">
        <v>1</v>
      </c>
      <c r="H1001" s="7"/>
      <c r="I1001" s="7"/>
      <c r="J1001" s="7"/>
      <c r="K1001" s="7"/>
      <c r="L1001" s="7">
        <v>1</v>
      </c>
      <c r="M1001" s="7"/>
      <c r="N1001" s="7"/>
      <c r="O1001" s="6"/>
      <c r="P1001" s="6"/>
      <c r="Q1001" s="6"/>
      <c r="R1001" s="6"/>
      <c r="S1001" s="6"/>
      <c r="T1001" s="6"/>
      <c r="U1001" s="6"/>
      <c r="V1001" s="7"/>
      <c r="W1001" s="7"/>
      <c r="X1001" s="7"/>
      <c r="Y1001" s="7"/>
      <c r="Z1001" s="6"/>
      <c r="AA1001" s="6"/>
      <c r="AB1001" s="6"/>
      <c r="AC1001" s="14" t="s">
        <v>46</v>
      </c>
      <c r="AD1001" s="6" t="s">
        <v>2753</v>
      </c>
      <c r="AE1001" s="6"/>
      <c r="AF1001" s="6" t="s">
        <v>2754</v>
      </c>
      <c r="AG1001" s="6"/>
      <c r="AH1001" s="8" t="s">
        <v>293</v>
      </c>
    </row>
    <row r="1002" spans="1:34" customFormat="1" ht="36">
      <c r="A1002" s="5" t="s">
        <v>2755</v>
      </c>
      <c r="B1002" s="6" t="s">
        <v>42</v>
      </c>
      <c r="C1002" s="6" t="s">
        <v>327</v>
      </c>
      <c r="D1002" s="6" t="s">
        <v>51</v>
      </c>
      <c r="E1002" s="6" t="s">
        <v>66</v>
      </c>
      <c r="F1002" s="7">
        <f>IF(E1002="-",1,IF(G1002&gt;0,1,0))</f>
        <v>1</v>
      </c>
      <c r="G1002" s="7">
        <v>4</v>
      </c>
      <c r="H1002" s="7"/>
      <c r="I1002" s="7"/>
      <c r="J1002" s="7"/>
      <c r="K1002" s="7"/>
      <c r="L1002" s="7"/>
      <c r="M1002" s="7">
        <v>1</v>
      </c>
      <c r="N1002" s="7"/>
      <c r="O1002" s="6"/>
      <c r="P1002" s="6"/>
      <c r="Q1002" s="6"/>
      <c r="R1002" s="6"/>
      <c r="S1002" s="6"/>
      <c r="T1002" s="6"/>
      <c r="U1002" s="6"/>
      <c r="V1002" s="7"/>
      <c r="W1002" s="7"/>
      <c r="X1002" s="7"/>
      <c r="Y1002" s="7"/>
      <c r="Z1002" s="6"/>
      <c r="AA1002" s="6"/>
      <c r="AB1002" s="6"/>
      <c r="AC1002" s="6" t="s">
        <v>102</v>
      </c>
      <c r="AD1002" s="6" t="s">
        <v>2756</v>
      </c>
      <c r="AE1002" s="6"/>
      <c r="AF1002" s="6"/>
      <c r="AG1002" s="6"/>
      <c r="AH1002" s="8" t="s">
        <v>656</v>
      </c>
    </row>
    <row r="1003" spans="1:34" customFormat="1" ht="48">
      <c r="A1003" s="5" t="s">
        <v>2757</v>
      </c>
      <c r="B1003" s="6" t="s">
        <v>42</v>
      </c>
      <c r="C1003" s="6" t="s">
        <v>159</v>
      </c>
      <c r="D1003" s="6" t="s">
        <v>160</v>
      </c>
      <c r="E1003" s="6" t="s">
        <v>45</v>
      </c>
      <c r="F1003" s="7">
        <f>IF(E1003="-",1,IF(G1003&gt;0,1,0))</f>
        <v>1</v>
      </c>
      <c r="G1003" s="7">
        <v>3</v>
      </c>
      <c r="H1003" s="7"/>
      <c r="I1003" s="7"/>
      <c r="J1003" s="7"/>
      <c r="K1003" s="7"/>
      <c r="L1003" s="7">
        <v>6</v>
      </c>
      <c r="M1003" s="7"/>
      <c r="N1003" s="7"/>
      <c r="O1003" s="6"/>
      <c r="P1003" s="6"/>
      <c r="Q1003" s="6"/>
      <c r="R1003" s="6"/>
      <c r="S1003" s="6"/>
      <c r="T1003" s="6"/>
      <c r="U1003" s="6"/>
      <c r="V1003" s="7"/>
      <c r="W1003" s="7"/>
      <c r="X1003" s="7"/>
      <c r="Y1003" s="7"/>
      <c r="Z1003" s="6"/>
      <c r="AA1003" s="6"/>
      <c r="AB1003" s="6"/>
      <c r="AC1003" s="14" t="s">
        <v>369</v>
      </c>
      <c r="AD1003" s="6" t="s">
        <v>2758</v>
      </c>
      <c r="AE1003" s="6"/>
      <c r="AF1003" s="6"/>
      <c r="AG1003" s="6"/>
      <c r="AH1003" s="8" t="s">
        <v>729</v>
      </c>
    </row>
    <row r="1004" spans="1:34" customFormat="1" ht="60">
      <c r="A1004" s="5" t="s">
        <v>2759</v>
      </c>
      <c r="B1004" s="6" t="s">
        <v>42</v>
      </c>
      <c r="C1004" s="6" t="s">
        <v>159</v>
      </c>
      <c r="D1004" s="6" t="s">
        <v>44</v>
      </c>
      <c r="E1004" s="6" t="s">
        <v>45</v>
      </c>
      <c r="F1004" s="7">
        <f>IF(E1004="-",1,IF(G1004&gt;0,1,0))</f>
        <v>0</v>
      </c>
      <c r="G1004" s="7">
        <v>0</v>
      </c>
      <c r="H1004" s="7"/>
      <c r="I1004" s="7"/>
      <c r="J1004" s="7"/>
      <c r="K1004" s="7"/>
      <c r="L1004" s="7">
        <v>6</v>
      </c>
      <c r="M1004" s="7"/>
      <c r="N1004" s="7"/>
      <c r="O1004" s="6"/>
      <c r="P1004" s="6"/>
      <c r="Q1004" s="6"/>
      <c r="R1004" s="6"/>
      <c r="S1004" s="6"/>
      <c r="T1004" s="6"/>
      <c r="U1004" s="6"/>
      <c r="V1004" s="7"/>
      <c r="W1004" s="7"/>
      <c r="X1004" s="7"/>
      <c r="Y1004" s="7"/>
      <c r="Z1004" s="6"/>
      <c r="AA1004" s="6"/>
      <c r="AB1004" s="6"/>
      <c r="AC1004" s="14" t="s">
        <v>87</v>
      </c>
      <c r="AD1004" s="6" t="s">
        <v>2760</v>
      </c>
      <c r="AE1004" s="6"/>
      <c r="AF1004" s="6" t="s">
        <v>2761</v>
      </c>
      <c r="AG1004" s="6"/>
      <c r="AH1004" s="8" t="s">
        <v>100</v>
      </c>
    </row>
    <row r="1005" spans="1:34" customFormat="1" ht="24">
      <c r="A1005" s="5" t="s">
        <v>2762</v>
      </c>
      <c r="B1005" s="6" t="s">
        <v>42</v>
      </c>
      <c r="C1005" s="6" t="s">
        <v>159</v>
      </c>
      <c r="D1005" s="6" t="s">
        <v>160</v>
      </c>
      <c r="E1005" s="6" t="s">
        <v>45</v>
      </c>
      <c r="F1005" s="7">
        <f>IF(E1005="-",1,IF(G1005&gt;0,1,0))</f>
        <v>1</v>
      </c>
      <c r="G1005" s="7">
        <v>3</v>
      </c>
      <c r="H1005" s="7"/>
      <c r="I1005" s="7"/>
      <c r="J1005" s="7"/>
      <c r="K1005" s="7"/>
      <c r="L1005" s="7">
        <v>3</v>
      </c>
      <c r="M1005" s="7"/>
      <c r="N1005" s="7"/>
      <c r="O1005" s="6"/>
      <c r="P1005" s="6"/>
      <c r="Q1005" s="6"/>
      <c r="R1005" s="6"/>
      <c r="S1005" s="6"/>
      <c r="T1005" s="6"/>
      <c r="U1005" s="6"/>
      <c r="V1005" s="7"/>
      <c r="W1005" s="7"/>
      <c r="X1005" s="7"/>
      <c r="Y1005" s="7"/>
      <c r="Z1005" s="6"/>
      <c r="AA1005" s="6"/>
      <c r="AB1005" s="6"/>
      <c r="AC1005" s="14" t="s">
        <v>46</v>
      </c>
      <c r="AD1005" s="6" t="s">
        <v>2763</v>
      </c>
      <c r="AE1005" s="6"/>
      <c r="AF1005" s="6"/>
      <c r="AG1005" s="6"/>
      <c r="AH1005" s="8" t="s">
        <v>476</v>
      </c>
    </row>
    <row r="1006" spans="1:34" customFormat="1" ht="48">
      <c r="A1006" s="5" t="s">
        <v>2764</v>
      </c>
      <c r="B1006" s="6" t="s">
        <v>42</v>
      </c>
      <c r="C1006" s="6" t="s">
        <v>159</v>
      </c>
      <c r="D1006" s="6" t="s">
        <v>44</v>
      </c>
      <c r="E1006" s="6" t="s">
        <v>73</v>
      </c>
      <c r="F1006" s="7">
        <f>IF(E1006="-",1,IF(G1006&gt;0,1,0))</f>
        <v>0</v>
      </c>
      <c r="G1006" s="7">
        <v>0</v>
      </c>
      <c r="H1006" s="7"/>
      <c r="I1006" s="7"/>
      <c r="J1006" s="7"/>
      <c r="K1006" s="7"/>
      <c r="L1006" s="7">
        <v>6</v>
      </c>
      <c r="M1006" s="7"/>
      <c r="N1006" s="7"/>
      <c r="O1006" s="6"/>
      <c r="P1006" s="6"/>
      <c r="Q1006" s="6"/>
      <c r="R1006" s="6"/>
      <c r="S1006" s="6"/>
      <c r="T1006" s="6"/>
      <c r="U1006" s="6"/>
      <c r="V1006" s="7"/>
      <c r="W1006" s="7"/>
      <c r="X1006" s="7"/>
      <c r="Y1006" s="7"/>
      <c r="Z1006" s="6"/>
      <c r="AA1006" s="6"/>
      <c r="AB1006" s="6"/>
      <c r="AC1006" s="14" t="s">
        <v>87</v>
      </c>
      <c r="AD1006" s="6" t="s">
        <v>2765</v>
      </c>
      <c r="AE1006" s="6"/>
      <c r="AF1006" s="6"/>
      <c r="AG1006" s="6"/>
      <c r="AH1006" s="8" t="s">
        <v>409</v>
      </c>
    </row>
    <row r="1007" spans="1:34" customFormat="1" ht="72">
      <c r="A1007" s="5" t="s">
        <v>2766</v>
      </c>
      <c r="B1007" s="6" t="s">
        <v>42</v>
      </c>
      <c r="C1007" s="6" t="s">
        <v>159</v>
      </c>
      <c r="D1007" s="6" t="s">
        <v>78</v>
      </c>
      <c r="E1007" s="6" t="s">
        <v>66</v>
      </c>
      <c r="F1007" s="7">
        <f>IF(E1007="-",1,IF(G1007&gt;0,1,0))</f>
        <v>1</v>
      </c>
      <c r="G1007" s="7">
        <v>4</v>
      </c>
      <c r="H1007" s="7"/>
      <c r="I1007" s="7"/>
      <c r="J1007" s="7"/>
      <c r="K1007" s="7"/>
      <c r="L1007" s="7">
        <v>5</v>
      </c>
      <c r="M1007" s="7"/>
      <c r="N1007" s="7"/>
      <c r="O1007" s="6"/>
      <c r="P1007" s="6"/>
      <c r="Q1007" s="6"/>
      <c r="R1007" s="6"/>
      <c r="S1007" s="6"/>
      <c r="T1007" s="6"/>
      <c r="U1007" s="6"/>
      <c r="V1007" s="7"/>
      <c r="W1007" s="7"/>
      <c r="X1007" s="7"/>
      <c r="Y1007" s="7"/>
      <c r="Z1007" s="6"/>
      <c r="AA1007" s="6"/>
      <c r="AB1007" s="6"/>
      <c r="AC1007" s="14" t="s">
        <v>46</v>
      </c>
      <c r="AD1007" s="6" t="s">
        <v>2767</v>
      </c>
      <c r="AE1007" s="6"/>
      <c r="AF1007" s="6" t="s">
        <v>2768</v>
      </c>
      <c r="AG1007" s="6"/>
      <c r="AH1007" s="8" t="s">
        <v>398</v>
      </c>
    </row>
    <row r="1008" spans="1:34" customFormat="1" ht="48">
      <c r="A1008" s="5" t="s">
        <v>2769</v>
      </c>
      <c r="B1008" s="6" t="s">
        <v>42</v>
      </c>
      <c r="C1008" s="6" t="s">
        <v>159</v>
      </c>
      <c r="D1008" s="6" t="s">
        <v>44</v>
      </c>
      <c r="E1008" s="6" t="s">
        <v>66</v>
      </c>
      <c r="F1008" s="7">
        <f>IF(E1008="-",1,IF(G1008&gt;0,1,0))</f>
        <v>1</v>
      </c>
      <c r="G1008" s="7">
        <v>1</v>
      </c>
      <c r="H1008" s="7"/>
      <c r="I1008" s="7"/>
      <c r="J1008" s="7"/>
      <c r="K1008" s="7"/>
      <c r="L1008" s="7">
        <v>1</v>
      </c>
      <c r="M1008" s="7"/>
      <c r="N1008" s="7"/>
      <c r="O1008" s="6"/>
      <c r="P1008" s="6"/>
      <c r="Q1008" s="6"/>
      <c r="R1008" s="6"/>
      <c r="S1008" s="6"/>
      <c r="T1008" s="6"/>
      <c r="U1008" s="6"/>
      <c r="V1008" s="7"/>
      <c r="W1008" s="7"/>
      <c r="X1008" s="7"/>
      <c r="Y1008" s="7"/>
      <c r="Z1008" s="6"/>
      <c r="AA1008" s="6"/>
      <c r="AB1008" s="6"/>
      <c r="AC1008" s="14" t="s">
        <v>87</v>
      </c>
      <c r="AD1008" s="6" t="s">
        <v>2770</v>
      </c>
      <c r="AE1008" s="6"/>
      <c r="AF1008" s="6"/>
      <c r="AG1008" s="6"/>
      <c r="AH1008" s="8" t="s">
        <v>108</v>
      </c>
    </row>
    <row r="1009" spans="1:34" customFormat="1" ht="108">
      <c r="A1009" s="5" t="s">
        <v>2771</v>
      </c>
      <c r="B1009" s="6" t="s">
        <v>42</v>
      </c>
      <c r="C1009" s="6" t="s">
        <v>159</v>
      </c>
      <c r="D1009" s="6" t="s">
        <v>78</v>
      </c>
      <c r="E1009" s="6" t="s">
        <v>73</v>
      </c>
      <c r="F1009" s="7">
        <f>IF(E1009="-",1,IF(G1009&gt;0,1,0))</f>
        <v>1</v>
      </c>
      <c r="G1009" s="7">
        <v>3</v>
      </c>
      <c r="H1009" s="7"/>
      <c r="I1009" s="7"/>
      <c r="J1009" s="7"/>
      <c r="K1009" s="7"/>
      <c r="L1009" s="7">
        <v>7</v>
      </c>
      <c r="M1009" s="7"/>
      <c r="N1009" s="7"/>
      <c r="O1009" s="6"/>
      <c r="P1009" s="6"/>
      <c r="Q1009" s="6"/>
      <c r="R1009" s="6"/>
      <c r="S1009" s="6"/>
      <c r="T1009" s="6"/>
      <c r="U1009" s="6"/>
      <c r="V1009" s="7"/>
      <c r="W1009" s="7"/>
      <c r="X1009" s="7"/>
      <c r="Y1009" s="7"/>
      <c r="Z1009" s="6" t="s">
        <v>156</v>
      </c>
      <c r="AA1009" s="6"/>
      <c r="AB1009" s="6"/>
      <c r="AC1009" s="14" t="s">
        <v>46</v>
      </c>
      <c r="AD1009" s="6" t="s">
        <v>2772</v>
      </c>
      <c r="AE1009" s="6"/>
      <c r="AF1009" s="6" t="s">
        <v>2773</v>
      </c>
      <c r="AG1009" s="6"/>
      <c r="AH1009" s="8" t="s">
        <v>48</v>
      </c>
    </row>
    <row r="1010" spans="1:34" customFormat="1" ht="48">
      <c r="A1010" s="5" t="s">
        <v>2774</v>
      </c>
      <c r="B1010" s="6" t="s">
        <v>42</v>
      </c>
      <c r="C1010" s="6" t="s">
        <v>159</v>
      </c>
      <c r="D1010" s="6" t="s">
        <v>318</v>
      </c>
      <c r="E1010" s="6" t="s">
        <v>36</v>
      </c>
      <c r="F1010" s="7">
        <f>IF(E1010="-",1,IF(G1010&gt;0,1,0))</f>
        <v>1</v>
      </c>
      <c r="G1010" s="7">
        <v>0</v>
      </c>
      <c r="H1010" s="7"/>
      <c r="I1010" s="7"/>
      <c r="J1010" s="7"/>
      <c r="K1010" s="7"/>
      <c r="L1010" s="7">
        <v>5</v>
      </c>
      <c r="M1010" s="7"/>
      <c r="N1010" s="7"/>
      <c r="O1010" s="6"/>
      <c r="P1010" s="6"/>
      <c r="Q1010" s="6"/>
      <c r="R1010" s="6"/>
      <c r="S1010" s="6"/>
      <c r="T1010" s="6"/>
      <c r="U1010" s="6"/>
      <c r="V1010" s="7"/>
      <c r="W1010" s="7"/>
      <c r="X1010" s="7"/>
      <c r="Y1010" s="7"/>
      <c r="Z1010" s="6" t="s">
        <v>2775</v>
      </c>
      <c r="AA1010" s="6"/>
      <c r="AB1010" s="6"/>
      <c r="AC1010" s="14" t="s">
        <v>102</v>
      </c>
      <c r="AD1010" s="6" t="s">
        <v>2776</v>
      </c>
      <c r="AE1010" s="6"/>
      <c r="AF1010" s="6"/>
      <c r="AG1010" s="6"/>
      <c r="AH1010" s="8" t="s">
        <v>214</v>
      </c>
    </row>
    <row r="1011" spans="1:34" customFormat="1" ht="48">
      <c r="A1011" s="5" t="s">
        <v>2777</v>
      </c>
      <c r="B1011" s="6" t="s">
        <v>42</v>
      </c>
      <c r="C1011" s="6" t="s">
        <v>159</v>
      </c>
      <c r="D1011" s="6" t="s">
        <v>78</v>
      </c>
      <c r="E1011" s="6" t="s">
        <v>45</v>
      </c>
      <c r="F1011" s="7">
        <f>IF(E1011="-",1,IF(G1011&gt;0,1,0))</f>
        <v>1</v>
      </c>
      <c r="G1011" s="7">
        <v>1</v>
      </c>
      <c r="H1011" s="7"/>
      <c r="I1011" s="7"/>
      <c r="J1011" s="7"/>
      <c r="K1011" s="7"/>
      <c r="L1011" s="7">
        <v>5</v>
      </c>
      <c r="M1011" s="7"/>
      <c r="N1011" s="7"/>
      <c r="O1011" s="6"/>
      <c r="P1011" s="6"/>
      <c r="Q1011" s="6"/>
      <c r="R1011" s="6"/>
      <c r="S1011" s="6"/>
      <c r="T1011" s="6"/>
      <c r="U1011" s="6"/>
      <c r="V1011" s="7"/>
      <c r="W1011" s="7"/>
      <c r="X1011" s="7"/>
      <c r="Y1011" s="7"/>
      <c r="Z1011" s="6"/>
      <c r="AA1011" s="6"/>
      <c r="AB1011" s="6"/>
      <c r="AC1011" s="14" t="s">
        <v>102</v>
      </c>
      <c r="AD1011" s="6" t="s">
        <v>2778</v>
      </c>
      <c r="AE1011" s="6"/>
      <c r="AF1011" s="6"/>
      <c r="AG1011" s="6"/>
      <c r="AH1011" s="8" t="s">
        <v>398</v>
      </c>
    </row>
    <row r="1012" spans="1:34" customFormat="1" ht="36">
      <c r="A1012" s="5" t="s">
        <v>2779</v>
      </c>
      <c r="B1012" s="6" t="s">
        <v>42</v>
      </c>
      <c r="C1012" s="6" t="s">
        <v>159</v>
      </c>
      <c r="D1012" s="6" t="s">
        <v>193</v>
      </c>
      <c r="E1012" s="6" t="s">
        <v>36</v>
      </c>
      <c r="F1012" s="7">
        <f>IF(E1012="-",1,IF(G1012&gt;0,1,0))</f>
        <v>1</v>
      </c>
      <c r="G1012" s="7">
        <v>0</v>
      </c>
      <c r="H1012" s="7"/>
      <c r="I1012" s="7"/>
      <c r="J1012" s="7"/>
      <c r="K1012" s="7"/>
      <c r="L1012" s="7">
        <v>4</v>
      </c>
      <c r="M1012" s="7"/>
      <c r="N1012" s="7"/>
      <c r="O1012" s="6"/>
      <c r="P1012" s="6"/>
      <c r="Q1012" s="6"/>
      <c r="R1012" s="6"/>
      <c r="S1012" s="6"/>
      <c r="T1012" s="6"/>
      <c r="U1012" s="6"/>
      <c r="V1012" s="7"/>
      <c r="W1012" s="7"/>
      <c r="X1012" s="7"/>
      <c r="Y1012" s="7"/>
      <c r="Z1012" s="6" t="s">
        <v>194</v>
      </c>
      <c r="AA1012" s="6"/>
      <c r="AB1012" s="6"/>
      <c r="AC1012" s="14" t="s">
        <v>87</v>
      </c>
      <c r="AD1012" s="6" t="s">
        <v>2780</v>
      </c>
      <c r="AE1012" s="14" t="s">
        <v>590</v>
      </c>
      <c r="AF1012" s="6"/>
      <c r="AG1012" s="6"/>
      <c r="AH1012" s="8" t="s">
        <v>63</v>
      </c>
    </row>
    <row r="1013" spans="1:34" customFormat="1" ht="60">
      <c r="A1013" s="5" t="s">
        <v>2781</v>
      </c>
      <c r="B1013" s="6" t="s">
        <v>42</v>
      </c>
      <c r="C1013" s="6" t="s">
        <v>159</v>
      </c>
      <c r="D1013" s="6" t="s">
        <v>51</v>
      </c>
      <c r="E1013" s="6" t="s">
        <v>66</v>
      </c>
      <c r="F1013" s="7">
        <f>IF(E1013="-",1,IF(G1013&gt;0,1,0))</f>
        <v>1</v>
      </c>
      <c r="G1013" s="7">
        <v>4</v>
      </c>
      <c r="H1013" s="7"/>
      <c r="I1013" s="7"/>
      <c r="J1013" s="7"/>
      <c r="K1013" s="7"/>
      <c r="L1013" s="7">
        <v>1</v>
      </c>
      <c r="M1013" s="7"/>
      <c r="N1013" s="7"/>
      <c r="O1013" s="6"/>
      <c r="P1013" s="6"/>
      <c r="Q1013" s="6"/>
      <c r="R1013" s="6"/>
      <c r="S1013" s="6"/>
      <c r="T1013" s="6"/>
      <c r="U1013" s="6"/>
      <c r="V1013" s="7"/>
      <c r="W1013" s="7"/>
      <c r="X1013" s="7"/>
      <c r="Y1013" s="7"/>
      <c r="Z1013" s="6"/>
      <c r="AA1013" s="6"/>
      <c r="AB1013" s="6"/>
      <c r="AC1013" s="14" t="s">
        <v>102</v>
      </c>
      <c r="AD1013" s="6" t="s">
        <v>2782</v>
      </c>
      <c r="AE1013" s="6"/>
      <c r="AF1013" s="14" t="s">
        <v>2783</v>
      </c>
      <c r="AG1013" s="6"/>
      <c r="AH1013" s="8" t="s">
        <v>656</v>
      </c>
    </row>
    <row r="1014" spans="1:34" customFormat="1" ht="24">
      <c r="A1014" s="5" t="s">
        <v>2784</v>
      </c>
      <c r="B1014" s="6" t="s">
        <v>42</v>
      </c>
      <c r="C1014" s="6" t="s">
        <v>159</v>
      </c>
      <c r="D1014" s="6" t="s">
        <v>51</v>
      </c>
      <c r="E1014" s="6" t="s">
        <v>73</v>
      </c>
      <c r="F1014" s="7">
        <f>IF(E1014="-",1,IF(G1014&gt;0,1,0))</f>
        <v>1</v>
      </c>
      <c r="G1014" s="7">
        <v>3</v>
      </c>
      <c r="H1014" s="7"/>
      <c r="I1014" s="7"/>
      <c r="J1014" s="7"/>
      <c r="K1014" s="7"/>
      <c r="L1014" s="7">
        <v>6</v>
      </c>
      <c r="M1014" s="7"/>
      <c r="N1014" s="7"/>
      <c r="O1014" s="6"/>
      <c r="P1014" s="6"/>
      <c r="Q1014" s="6"/>
      <c r="R1014" s="6"/>
      <c r="S1014" s="6"/>
      <c r="T1014" s="6"/>
      <c r="U1014" s="6"/>
      <c r="V1014" s="7"/>
      <c r="W1014" s="7"/>
      <c r="X1014" s="7"/>
      <c r="Y1014" s="7"/>
      <c r="Z1014" s="6"/>
      <c r="AA1014" s="6"/>
      <c r="AB1014" s="6"/>
      <c r="AC1014" s="14" t="s">
        <v>369</v>
      </c>
      <c r="AD1014" s="6" t="s">
        <v>2785</v>
      </c>
      <c r="AE1014" s="6"/>
      <c r="AF1014" s="6"/>
      <c r="AG1014" s="6"/>
      <c r="AH1014" s="8" t="s">
        <v>120</v>
      </c>
    </row>
    <row r="1015" spans="1:34" customFormat="1" ht="36">
      <c r="A1015" s="5" t="s">
        <v>2786</v>
      </c>
      <c r="B1015" s="6" t="s">
        <v>42</v>
      </c>
      <c r="C1015" s="6" t="s">
        <v>327</v>
      </c>
      <c r="D1015" s="6" t="s">
        <v>51</v>
      </c>
      <c r="E1015" s="6" t="s">
        <v>66</v>
      </c>
      <c r="F1015" s="7">
        <f>IF(E1015="-",1,IF(G1015&gt;0,1,0))</f>
        <v>1</v>
      </c>
      <c r="G1015" s="7">
        <v>4</v>
      </c>
      <c r="H1015" s="7"/>
      <c r="I1015" s="7"/>
      <c r="J1015" s="7"/>
      <c r="K1015" s="7"/>
      <c r="L1015" s="7"/>
      <c r="M1015" s="7">
        <v>2</v>
      </c>
      <c r="N1015" s="7"/>
      <c r="O1015" s="6"/>
      <c r="P1015" s="6"/>
      <c r="Q1015" s="6"/>
      <c r="R1015" s="6"/>
      <c r="S1015" s="6"/>
      <c r="T1015" s="6"/>
      <c r="U1015" s="6"/>
      <c r="V1015" s="7"/>
      <c r="W1015" s="7"/>
      <c r="X1015" s="7"/>
      <c r="Y1015" s="7"/>
      <c r="Z1015" s="6"/>
      <c r="AA1015" s="6"/>
      <c r="AB1015" s="6"/>
      <c r="AC1015" s="6" t="s">
        <v>46</v>
      </c>
      <c r="AD1015" s="6" t="s">
        <v>2787</v>
      </c>
      <c r="AE1015" s="6"/>
      <c r="AF1015" s="6" t="s">
        <v>2788</v>
      </c>
      <c r="AG1015" s="6"/>
      <c r="AH1015" s="8" t="s">
        <v>577</v>
      </c>
    </row>
    <row r="1016" spans="1:34" customFormat="1" ht="60">
      <c r="A1016" s="5" t="s">
        <v>2789</v>
      </c>
      <c r="B1016" s="6" t="s">
        <v>42</v>
      </c>
      <c r="C1016" s="6" t="s">
        <v>86</v>
      </c>
      <c r="D1016" s="6" t="s">
        <v>127</v>
      </c>
      <c r="E1016" s="6" t="s">
        <v>45</v>
      </c>
      <c r="F1016" s="7">
        <f>IF(E1016="-",1,IF(G1016&gt;0,1,0))</f>
        <v>1</v>
      </c>
      <c r="G1016" s="7">
        <v>1</v>
      </c>
      <c r="H1016" s="7"/>
      <c r="I1016" s="7"/>
      <c r="J1016" s="7"/>
      <c r="K1016" s="7"/>
      <c r="L1016" s="7"/>
      <c r="M1016" s="7">
        <v>6</v>
      </c>
      <c r="N1016" s="7"/>
      <c r="O1016" s="6"/>
      <c r="P1016" s="6"/>
      <c r="Q1016" s="6"/>
      <c r="R1016" s="6"/>
      <c r="S1016" s="6"/>
      <c r="T1016" s="6"/>
      <c r="U1016" s="6"/>
      <c r="V1016" s="7"/>
      <c r="W1016" s="7"/>
      <c r="X1016" s="7"/>
      <c r="Y1016" s="7"/>
      <c r="Z1016" s="6"/>
      <c r="AA1016" s="6"/>
      <c r="AB1016" s="6"/>
      <c r="AC1016" s="6" t="s">
        <v>46</v>
      </c>
      <c r="AD1016" s="6" t="s">
        <v>2790</v>
      </c>
      <c r="AE1016" s="6"/>
      <c r="AF1016" s="6"/>
      <c r="AG1016" s="6"/>
      <c r="AH1016" s="8" t="s">
        <v>100</v>
      </c>
    </row>
    <row r="1017" spans="1:34" customFormat="1" ht="24">
      <c r="A1017" s="5" t="s">
        <v>2791</v>
      </c>
      <c r="B1017" s="6" t="s">
        <v>42</v>
      </c>
      <c r="C1017" s="6" t="s">
        <v>393</v>
      </c>
      <c r="D1017" s="6" t="s">
        <v>44</v>
      </c>
      <c r="E1017" s="6" t="s">
        <v>66</v>
      </c>
      <c r="F1017" s="7">
        <f>IF(E1017="-",1,IF(G1017&gt;0,1,0))</f>
        <v>1</v>
      </c>
      <c r="G1017" s="7">
        <v>1</v>
      </c>
      <c r="H1017" s="7"/>
      <c r="I1017" s="7"/>
      <c r="J1017" s="7"/>
      <c r="K1017" s="7"/>
      <c r="L1017" s="7"/>
      <c r="M1017" s="7"/>
      <c r="N1017" s="7"/>
      <c r="O1017" s="6"/>
      <c r="P1017" s="6"/>
      <c r="Q1017" s="6"/>
      <c r="R1017" s="6"/>
      <c r="S1017" s="6"/>
      <c r="T1017" s="6"/>
      <c r="U1017" s="6"/>
      <c r="V1017" s="7"/>
      <c r="W1017" s="7"/>
      <c r="X1017" s="7"/>
      <c r="Y1017" s="7"/>
      <c r="Z1017" s="6" t="s">
        <v>126</v>
      </c>
      <c r="AA1017" s="6"/>
      <c r="AB1017" s="6"/>
      <c r="AC1017" s="14" t="s">
        <v>46</v>
      </c>
      <c r="AD1017" s="6" t="s">
        <v>2792</v>
      </c>
      <c r="AE1017" s="6"/>
      <c r="AF1017" s="6"/>
      <c r="AG1017" s="6"/>
      <c r="AH1017" s="8" t="s">
        <v>2793</v>
      </c>
    </row>
    <row r="1018" spans="1:34" customFormat="1" ht="24">
      <c r="A1018" s="5" t="s">
        <v>2794</v>
      </c>
      <c r="B1018" s="6" t="s">
        <v>42</v>
      </c>
      <c r="C1018" s="6" t="s">
        <v>381</v>
      </c>
      <c r="D1018" s="6" t="s">
        <v>127</v>
      </c>
      <c r="E1018" s="6" t="s">
        <v>73</v>
      </c>
      <c r="F1018" s="7">
        <f>IF(E1018="-",1,IF(G1018&gt;0,1,0))</f>
        <v>1</v>
      </c>
      <c r="G1018" s="7">
        <v>1</v>
      </c>
      <c r="H1018" s="7"/>
      <c r="I1018" s="7"/>
      <c r="J1018" s="7"/>
      <c r="K1018" s="7"/>
      <c r="L1018" s="7"/>
      <c r="M1018" s="7"/>
      <c r="N1018" s="7">
        <v>6</v>
      </c>
      <c r="O1018" s="6" t="s">
        <v>388</v>
      </c>
      <c r="P1018" s="6">
        <v>15</v>
      </c>
      <c r="Q1018" s="6" t="s">
        <v>389</v>
      </c>
      <c r="R1018" s="6">
        <v>20</v>
      </c>
      <c r="S1018" s="6"/>
      <c r="T1018" s="6"/>
      <c r="U1018" s="6"/>
      <c r="V1018" s="7"/>
      <c r="W1018" s="7"/>
      <c r="X1018" s="7"/>
      <c r="Y1018" s="7"/>
      <c r="Z1018" s="6"/>
      <c r="AA1018" s="6"/>
      <c r="AB1018" s="6"/>
      <c r="AC1018" s="6"/>
      <c r="AD1018" s="6" t="s">
        <v>2795</v>
      </c>
      <c r="AE1018" s="6" t="s">
        <v>385</v>
      </c>
      <c r="AF1018" s="6"/>
      <c r="AG1018" s="6"/>
      <c r="AH1018" s="8" t="s">
        <v>48</v>
      </c>
    </row>
    <row r="1019" spans="1:34" customFormat="1" ht="15">
      <c r="A1019" s="5" t="s">
        <v>2796</v>
      </c>
      <c r="B1019" s="6" t="s">
        <v>126</v>
      </c>
      <c r="C1019" s="6" t="s">
        <v>126</v>
      </c>
      <c r="D1019" s="6" t="s">
        <v>51</v>
      </c>
      <c r="E1019" s="6" t="s">
        <v>73</v>
      </c>
      <c r="F1019" s="7">
        <f>IF(E1019="-",1,IF(G1019&gt;0,1,0))</f>
        <v>1</v>
      </c>
      <c r="G1019" s="7">
        <v>1</v>
      </c>
      <c r="H1019" s="7"/>
      <c r="I1019" s="7"/>
      <c r="J1019" s="7"/>
      <c r="K1019" s="7"/>
      <c r="L1019" s="7"/>
      <c r="M1019" s="7"/>
      <c r="N1019" s="7"/>
      <c r="O1019" s="6"/>
      <c r="P1019" s="6"/>
      <c r="Q1019" s="6"/>
      <c r="R1019" s="6"/>
      <c r="S1019" s="6" t="s">
        <v>128</v>
      </c>
      <c r="T1019" s="6" t="s">
        <v>175</v>
      </c>
      <c r="U1019" s="6" t="s">
        <v>151</v>
      </c>
      <c r="V1019" s="7">
        <v>5</v>
      </c>
      <c r="W1019" s="7">
        <v>1</v>
      </c>
      <c r="X1019" s="7">
        <v>6</v>
      </c>
      <c r="Y1019" s="7">
        <v>2</v>
      </c>
      <c r="Z1019" s="6"/>
      <c r="AA1019" s="6" t="s">
        <v>2249</v>
      </c>
      <c r="AB1019" s="6"/>
      <c r="AC1019" s="6"/>
      <c r="AD1019" s="6" t="s">
        <v>2797</v>
      </c>
      <c r="AE1019" s="6"/>
      <c r="AF1019" s="6"/>
      <c r="AG1019" s="6"/>
      <c r="AH1019" s="8" t="s">
        <v>293</v>
      </c>
    </row>
    <row r="1020" spans="1:34" customFormat="1" ht="15">
      <c r="A1020" s="5" t="s">
        <v>2798</v>
      </c>
      <c r="B1020" s="6" t="s">
        <v>126</v>
      </c>
      <c r="C1020" s="6" t="s">
        <v>126</v>
      </c>
      <c r="D1020" s="6" t="s">
        <v>51</v>
      </c>
      <c r="E1020" s="6"/>
      <c r="F1020" s="7"/>
      <c r="G1020" s="7"/>
      <c r="H1020" s="7"/>
      <c r="I1020" s="7"/>
      <c r="J1020" s="7"/>
      <c r="K1020" s="7"/>
      <c r="L1020" s="7"/>
      <c r="M1020" s="7"/>
      <c r="N1020" s="7"/>
      <c r="O1020" s="6"/>
      <c r="P1020" s="6"/>
      <c r="Q1020" s="6"/>
      <c r="R1020" s="6"/>
      <c r="S1020" s="6" t="s">
        <v>128</v>
      </c>
      <c r="T1020" s="6" t="s">
        <v>135</v>
      </c>
      <c r="U1020" s="6" t="s">
        <v>151</v>
      </c>
      <c r="V1020" s="7">
        <v>5</v>
      </c>
      <c r="W1020" s="7">
        <v>5</v>
      </c>
      <c r="X1020" s="7">
        <v>6</v>
      </c>
      <c r="Y1020" s="7">
        <v>5</v>
      </c>
      <c r="Z1020" s="6"/>
      <c r="AA1020" s="6" t="s">
        <v>2249</v>
      </c>
      <c r="AB1020" s="6"/>
      <c r="AC1020" s="6"/>
      <c r="AD1020" s="6" t="s">
        <v>2797</v>
      </c>
      <c r="AE1020" s="6"/>
      <c r="AF1020" s="6"/>
      <c r="AG1020" s="6"/>
      <c r="AH1020" s="8" t="s">
        <v>293</v>
      </c>
    </row>
    <row r="1021" spans="1:34" customFormat="1" ht="24">
      <c r="A1021" s="9" t="s">
        <v>2799</v>
      </c>
      <c r="B1021" s="10" t="s">
        <v>42</v>
      </c>
      <c r="C1021" s="10" t="s">
        <v>91</v>
      </c>
      <c r="D1021" s="10" t="s">
        <v>78</v>
      </c>
      <c r="E1021" s="10" t="s">
        <v>73</v>
      </c>
      <c r="F1021" s="7">
        <f>IF(E1021="-",1,IF(G1021&gt;0,1,0))</f>
        <v>1</v>
      </c>
      <c r="G1021" s="7">
        <v>4</v>
      </c>
      <c r="H1021" s="7"/>
      <c r="I1021" s="7">
        <v>4</v>
      </c>
      <c r="J1021" s="7"/>
      <c r="K1021" s="7"/>
      <c r="L1021" s="7"/>
      <c r="M1021" s="7"/>
      <c r="N1021" s="7"/>
      <c r="O1021" s="10"/>
      <c r="P1021" s="10"/>
      <c r="Q1021" s="10"/>
      <c r="R1021" s="10"/>
      <c r="S1021" s="10"/>
      <c r="T1021" s="10"/>
      <c r="U1021" s="10"/>
      <c r="V1021" s="7"/>
      <c r="W1021" s="7"/>
      <c r="X1021" s="7"/>
      <c r="Y1021" s="7"/>
      <c r="Z1021" s="10" t="s">
        <v>2800</v>
      </c>
      <c r="AA1021" s="10"/>
      <c r="AB1021" s="10"/>
      <c r="AC1021" s="12" t="s">
        <v>46</v>
      </c>
      <c r="AD1021" s="10" t="s">
        <v>2801</v>
      </c>
      <c r="AE1021" s="10"/>
      <c r="AF1021" s="10"/>
      <c r="AG1021" s="10"/>
      <c r="AH1021" s="11" t="s">
        <v>398</v>
      </c>
    </row>
    <row r="1022" spans="1:34" customFormat="1" ht="24">
      <c r="A1022" s="5" t="s">
        <v>2802</v>
      </c>
      <c r="B1022" s="6" t="s">
        <v>126</v>
      </c>
      <c r="C1022" s="6" t="s">
        <v>126</v>
      </c>
      <c r="D1022" s="6" t="s">
        <v>127</v>
      </c>
      <c r="E1022" s="6" t="s">
        <v>73</v>
      </c>
      <c r="F1022" s="7">
        <f>IF(E1022="-",1,IF(G1022&gt;0,1,0))</f>
        <v>1</v>
      </c>
      <c r="G1022" s="7">
        <v>1</v>
      </c>
      <c r="H1022" s="7"/>
      <c r="I1022" s="7"/>
      <c r="J1022" s="7"/>
      <c r="K1022" s="7"/>
      <c r="L1022" s="7"/>
      <c r="M1022" s="7"/>
      <c r="N1022" s="7"/>
      <c r="O1022" s="6"/>
      <c r="P1022" s="6"/>
      <c r="Q1022" s="6"/>
      <c r="R1022" s="6"/>
      <c r="S1022" s="6" t="s">
        <v>128</v>
      </c>
      <c r="T1022" s="6" t="s">
        <v>129</v>
      </c>
      <c r="U1022" s="6" t="s">
        <v>130</v>
      </c>
      <c r="V1022" s="7">
        <v>6</v>
      </c>
      <c r="W1022" s="7">
        <v>2</v>
      </c>
      <c r="X1022" s="7">
        <v>5</v>
      </c>
      <c r="Y1022" s="7">
        <v>3</v>
      </c>
      <c r="Z1022" s="6"/>
      <c r="AA1022" s="6" t="s">
        <v>194</v>
      </c>
      <c r="AB1022" s="6"/>
      <c r="AC1022" s="6"/>
      <c r="AD1022" s="6" t="s">
        <v>2803</v>
      </c>
      <c r="AE1022" s="6"/>
      <c r="AF1022" s="6"/>
      <c r="AG1022" s="6"/>
      <c r="AH1022" s="8" t="s">
        <v>133</v>
      </c>
    </row>
    <row r="1023" spans="1:34" customFormat="1" ht="24">
      <c r="A1023" s="5" t="s">
        <v>2804</v>
      </c>
      <c r="B1023" s="6" t="s">
        <v>126</v>
      </c>
      <c r="C1023" s="6" t="s">
        <v>126</v>
      </c>
      <c r="D1023" s="6" t="s">
        <v>127</v>
      </c>
      <c r="E1023" s="6"/>
      <c r="F1023" s="7"/>
      <c r="G1023" s="7"/>
      <c r="H1023" s="7"/>
      <c r="I1023" s="7"/>
      <c r="J1023" s="7"/>
      <c r="K1023" s="7"/>
      <c r="L1023" s="7"/>
      <c r="M1023" s="7"/>
      <c r="N1023" s="7"/>
      <c r="O1023" s="6"/>
      <c r="P1023" s="6"/>
      <c r="Q1023" s="6"/>
      <c r="R1023" s="6"/>
      <c r="S1023" s="6" t="s">
        <v>128</v>
      </c>
      <c r="T1023" s="6" t="s">
        <v>135</v>
      </c>
      <c r="U1023" s="6" t="s">
        <v>130</v>
      </c>
      <c r="V1023" s="7">
        <v>6</v>
      </c>
      <c r="W1023" s="7">
        <v>5</v>
      </c>
      <c r="X1023" s="7">
        <v>5</v>
      </c>
      <c r="Y1023" s="7">
        <v>5</v>
      </c>
      <c r="Z1023" s="6"/>
      <c r="AA1023" s="6" t="s">
        <v>194</v>
      </c>
      <c r="AB1023" s="6"/>
      <c r="AC1023" s="6"/>
      <c r="AD1023" s="6" t="s">
        <v>2803</v>
      </c>
      <c r="AE1023" s="6"/>
      <c r="AF1023" s="6"/>
      <c r="AG1023" s="6"/>
      <c r="AH1023" s="8" t="s">
        <v>133</v>
      </c>
    </row>
    <row r="1024" spans="1:34" customFormat="1" ht="36">
      <c r="A1024" s="5" t="s">
        <v>2805</v>
      </c>
      <c r="B1024" s="6" t="s">
        <v>42</v>
      </c>
      <c r="C1024" s="6" t="s">
        <v>65</v>
      </c>
      <c r="D1024" s="6" t="s">
        <v>127</v>
      </c>
      <c r="E1024" s="6" t="s">
        <v>45</v>
      </c>
      <c r="F1024" s="7">
        <f>IF(E1024="-",1,IF(G1024&gt;0,1,0))</f>
        <v>1</v>
      </c>
      <c r="G1024" s="7">
        <v>1</v>
      </c>
      <c r="H1024" s="7"/>
      <c r="I1024" s="7" t="s">
        <v>36</v>
      </c>
      <c r="J1024" s="7"/>
      <c r="K1024" s="7"/>
      <c r="L1024" s="7"/>
      <c r="M1024" s="7"/>
      <c r="N1024" s="7"/>
      <c r="O1024" s="6"/>
      <c r="P1024" s="6"/>
      <c r="Q1024" s="6"/>
      <c r="R1024" s="6"/>
      <c r="S1024" s="6"/>
      <c r="T1024" s="6"/>
      <c r="U1024" s="6"/>
      <c r="V1024" s="7"/>
      <c r="W1024" s="7"/>
      <c r="X1024" s="7"/>
      <c r="Y1024" s="7"/>
      <c r="Z1024" s="6" t="s">
        <v>67</v>
      </c>
      <c r="AA1024" s="6" t="s">
        <v>714</v>
      </c>
      <c r="AB1024" s="6"/>
      <c r="AC1024" s="6"/>
      <c r="AD1024" s="6" t="s">
        <v>2806</v>
      </c>
      <c r="AE1024" s="6"/>
      <c r="AF1024" s="6" t="s">
        <v>2807</v>
      </c>
      <c r="AG1024" s="6"/>
      <c r="AH1024" s="8" t="s">
        <v>663</v>
      </c>
    </row>
    <row r="1025" spans="1:34" customFormat="1" ht="36">
      <c r="A1025" s="5" t="s">
        <v>2808</v>
      </c>
      <c r="B1025" s="6" t="s">
        <v>126</v>
      </c>
      <c r="C1025" s="6" t="s">
        <v>126</v>
      </c>
      <c r="D1025" s="6" t="s">
        <v>51</v>
      </c>
      <c r="E1025" s="6" t="s">
        <v>45</v>
      </c>
      <c r="F1025" s="7">
        <f>IF(E1025="-",1,IF(G1025&gt;0,1,0))</f>
        <v>1</v>
      </c>
      <c r="G1025" s="7">
        <v>1</v>
      </c>
      <c r="H1025" s="7"/>
      <c r="I1025" s="7"/>
      <c r="J1025" s="7"/>
      <c r="K1025" s="7"/>
      <c r="L1025" s="7"/>
      <c r="M1025" s="7"/>
      <c r="N1025" s="7"/>
      <c r="O1025" s="6"/>
      <c r="P1025" s="6"/>
      <c r="Q1025" s="6"/>
      <c r="R1025" s="6"/>
      <c r="S1025" s="6" t="s">
        <v>128</v>
      </c>
      <c r="T1025" s="6" t="s">
        <v>129</v>
      </c>
      <c r="U1025" s="6" t="s">
        <v>151</v>
      </c>
      <c r="V1025" s="7">
        <v>8</v>
      </c>
      <c r="W1025" s="7">
        <v>1</v>
      </c>
      <c r="X1025" s="7">
        <v>9</v>
      </c>
      <c r="Y1025" s="7">
        <v>2</v>
      </c>
      <c r="Z1025" s="6"/>
      <c r="AA1025" s="6" t="s">
        <v>1048</v>
      </c>
      <c r="AB1025" s="6"/>
      <c r="AC1025" s="6"/>
      <c r="AD1025" s="6" t="s">
        <v>2809</v>
      </c>
      <c r="AE1025" s="6"/>
      <c r="AF1025" s="6"/>
      <c r="AG1025" s="6"/>
      <c r="AH1025" s="8" t="s">
        <v>457</v>
      </c>
    </row>
    <row r="1026" spans="1:34" customFormat="1" ht="36">
      <c r="A1026" s="5" t="s">
        <v>2810</v>
      </c>
      <c r="B1026" s="6" t="s">
        <v>126</v>
      </c>
      <c r="C1026" s="6" t="s">
        <v>126</v>
      </c>
      <c r="D1026" s="6" t="s">
        <v>51</v>
      </c>
      <c r="E1026" s="6"/>
      <c r="F1026" s="7"/>
      <c r="G1026" s="7"/>
      <c r="H1026" s="7"/>
      <c r="I1026" s="7"/>
      <c r="J1026" s="7"/>
      <c r="K1026" s="7"/>
      <c r="L1026" s="7"/>
      <c r="M1026" s="7"/>
      <c r="N1026" s="7"/>
      <c r="O1026" s="6"/>
      <c r="P1026" s="6"/>
      <c r="Q1026" s="6"/>
      <c r="R1026" s="6"/>
      <c r="S1026" s="6" t="s">
        <v>128</v>
      </c>
      <c r="T1026" s="6" t="s">
        <v>135</v>
      </c>
      <c r="U1026" s="6" t="s">
        <v>151</v>
      </c>
      <c r="V1026" s="7">
        <v>8</v>
      </c>
      <c r="W1026" s="7">
        <v>5</v>
      </c>
      <c r="X1026" s="7">
        <v>9</v>
      </c>
      <c r="Y1026" s="7">
        <v>7</v>
      </c>
      <c r="Z1026" s="6"/>
      <c r="AA1026" s="6" t="s">
        <v>1048</v>
      </c>
      <c r="AB1026" s="6"/>
      <c r="AC1026" s="6"/>
      <c r="AD1026" s="6" t="s">
        <v>2809</v>
      </c>
      <c r="AE1026" s="6"/>
      <c r="AF1026" s="6"/>
      <c r="AG1026" s="6"/>
      <c r="AH1026" s="8" t="s">
        <v>457</v>
      </c>
    </row>
    <row r="1027" spans="1:34" customFormat="1" ht="48">
      <c r="A1027" s="9" t="s">
        <v>2811</v>
      </c>
      <c r="B1027" s="10" t="s">
        <v>42</v>
      </c>
      <c r="C1027" s="10" t="s">
        <v>91</v>
      </c>
      <c r="D1027" s="6" t="s">
        <v>51</v>
      </c>
      <c r="E1027" s="10" t="s">
        <v>73</v>
      </c>
      <c r="F1027" s="7">
        <f>IF(E1027="-",1,IF(G1027&gt;0,1,0))</f>
        <v>1</v>
      </c>
      <c r="G1027" s="7">
        <v>2</v>
      </c>
      <c r="H1027" s="7"/>
      <c r="I1027" s="7">
        <v>8</v>
      </c>
      <c r="J1027" s="7"/>
      <c r="K1027" s="7"/>
      <c r="L1027" s="7"/>
      <c r="M1027" s="7"/>
      <c r="N1027" s="7"/>
      <c r="O1027" s="10"/>
      <c r="P1027" s="10"/>
      <c r="Q1027" s="10"/>
      <c r="R1027" s="10"/>
      <c r="S1027" s="10"/>
      <c r="T1027" s="10"/>
      <c r="U1027" s="10"/>
      <c r="V1027" s="7"/>
      <c r="W1027" s="7"/>
      <c r="X1027" s="7"/>
      <c r="Y1027" s="7"/>
      <c r="Z1027" s="10" t="s">
        <v>2812</v>
      </c>
      <c r="AA1027" s="10"/>
      <c r="AB1027" s="10"/>
      <c r="AC1027" s="12" t="s">
        <v>369</v>
      </c>
      <c r="AD1027" s="10" t="s">
        <v>2813</v>
      </c>
      <c r="AE1027" s="10"/>
      <c r="AF1027" s="10" t="s">
        <v>2814</v>
      </c>
      <c r="AG1027" s="10"/>
      <c r="AH1027" s="11" t="s">
        <v>398</v>
      </c>
    </row>
    <row r="1028" spans="1:34" customFormat="1" ht="15">
      <c r="A1028" s="5" t="s">
        <v>2815</v>
      </c>
      <c r="B1028" s="6" t="s">
        <v>42</v>
      </c>
      <c r="C1028" s="6" t="s">
        <v>77</v>
      </c>
      <c r="D1028" s="6" t="s">
        <v>78</v>
      </c>
      <c r="E1028" s="6" t="s">
        <v>45</v>
      </c>
      <c r="F1028" s="7">
        <f>IF(E1028="-",1,IF(G1028&gt;0,1,0))</f>
        <v>1</v>
      </c>
      <c r="G1028" s="7">
        <v>1</v>
      </c>
      <c r="H1028" s="7"/>
      <c r="I1028" s="7"/>
      <c r="J1028" s="7"/>
      <c r="K1028" s="7"/>
      <c r="L1028" s="7"/>
      <c r="M1028" s="7"/>
      <c r="N1028" s="7"/>
      <c r="O1028" s="6"/>
      <c r="P1028" s="6"/>
      <c r="Q1028" s="6"/>
      <c r="R1028" s="6"/>
      <c r="S1028" s="6"/>
      <c r="T1028" s="6"/>
      <c r="U1028" s="6"/>
      <c r="V1028" s="7">
        <v>5</v>
      </c>
      <c r="W1028" s="7">
        <v>6</v>
      </c>
      <c r="X1028" s="7">
        <v>4</v>
      </c>
      <c r="Y1028" s="7">
        <v>6</v>
      </c>
      <c r="Z1028" s="6"/>
      <c r="AA1028" s="6" t="s">
        <v>2816</v>
      </c>
      <c r="AB1028" s="6" t="s">
        <v>54</v>
      </c>
      <c r="AC1028" s="6"/>
      <c r="AD1028" s="6" t="s">
        <v>2817</v>
      </c>
      <c r="AE1028" s="6"/>
      <c r="AF1028" s="6"/>
      <c r="AG1028" s="6"/>
      <c r="AH1028" s="8" t="s">
        <v>879</v>
      </c>
    </row>
    <row r="1029" spans="1:34" customFormat="1" ht="36">
      <c r="A1029" s="5" t="s">
        <v>2818</v>
      </c>
      <c r="B1029" s="6" t="s">
        <v>126</v>
      </c>
      <c r="C1029" s="6" t="s">
        <v>126</v>
      </c>
      <c r="D1029" s="6" t="s">
        <v>44</v>
      </c>
      <c r="E1029" s="6" t="s">
        <v>45</v>
      </c>
      <c r="F1029" s="7">
        <f>IF(E1029="-",1,IF(G1029&gt;0,1,0))</f>
        <v>0</v>
      </c>
      <c r="G1029" s="7">
        <v>0</v>
      </c>
      <c r="H1029" s="7"/>
      <c r="I1029" s="7"/>
      <c r="J1029" s="7"/>
      <c r="K1029" s="7"/>
      <c r="L1029" s="7"/>
      <c r="M1029" s="7"/>
      <c r="N1029" s="7"/>
      <c r="O1029" s="6"/>
      <c r="P1029" s="6"/>
      <c r="Q1029" s="6"/>
      <c r="R1029" s="6"/>
      <c r="S1029" s="6" t="s">
        <v>128</v>
      </c>
      <c r="T1029" s="6" t="s">
        <v>129</v>
      </c>
      <c r="U1029" s="6" t="s">
        <v>151</v>
      </c>
      <c r="V1029" s="7">
        <v>8</v>
      </c>
      <c r="W1029" s="7">
        <v>3</v>
      </c>
      <c r="X1029" s="7">
        <v>7</v>
      </c>
      <c r="Y1029" s="7">
        <v>3</v>
      </c>
      <c r="Z1029" s="6"/>
      <c r="AA1029" s="6" t="s">
        <v>740</v>
      </c>
      <c r="AB1029" s="6"/>
      <c r="AC1029" s="6"/>
      <c r="AD1029" s="6" t="s">
        <v>2819</v>
      </c>
      <c r="AE1029" s="6"/>
      <c r="AF1029" s="6"/>
      <c r="AG1029" s="6"/>
      <c r="AH1029" s="8" t="s">
        <v>81</v>
      </c>
    </row>
    <row r="1030" spans="1:34" customFormat="1" ht="36">
      <c r="A1030" s="5" t="s">
        <v>2820</v>
      </c>
      <c r="B1030" s="6" t="s">
        <v>126</v>
      </c>
      <c r="C1030" s="6" t="s">
        <v>126</v>
      </c>
      <c r="D1030" s="6" t="s">
        <v>44</v>
      </c>
      <c r="E1030" s="6"/>
      <c r="F1030" s="7"/>
      <c r="G1030" s="7"/>
      <c r="H1030" s="7"/>
      <c r="I1030" s="7"/>
      <c r="J1030" s="7"/>
      <c r="K1030" s="7"/>
      <c r="L1030" s="7"/>
      <c r="M1030" s="7"/>
      <c r="N1030" s="7"/>
      <c r="O1030" s="6"/>
      <c r="P1030" s="6"/>
      <c r="Q1030" s="6"/>
      <c r="R1030" s="6"/>
      <c r="S1030" s="6" t="s">
        <v>128</v>
      </c>
      <c r="T1030" s="6" t="s">
        <v>135</v>
      </c>
      <c r="U1030" s="6" t="s">
        <v>151</v>
      </c>
      <c r="V1030" s="7">
        <v>8</v>
      </c>
      <c r="W1030" s="7">
        <v>7</v>
      </c>
      <c r="X1030" s="7">
        <v>7</v>
      </c>
      <c r="Y1030" s="7">
        <v>8</v>
      </c>
      <c r="Z1030" s="6"/>
      <c r="AA1030" s="6" t="s">
        <v>740</v>
      </c>
      <c r="AB1030" s="6"/>
      <c r="AC1030" s="6"/>
      <c r="AD1030" s="6" t="s">
        <v>2819</v>
      </c>
      <c r="AE1030" s="6"/>
      <c r="AF1030" s="6"/>
      <c r="AG1030" s="6"/>
      <c r="AH1030" s="8" t="s">
        <v>81</v>
      </c>
    </row>
    <row r="1031" spans="1:34" customFormat="1" ht="24">
      <c r="A1031" s="5" t="s">
        <v>2821</v>
      </c>
      <c r="B1031" s="6" t="s">
        <v>126</v>
      </c>
      <c r="C1031" s="6" t="s">
        <v>126</v>
      </c>
      <c r="D1031" s="6" t="s">
        <v>44</v>
      </c>
      <c r="E1031" s="6" t="s">
        <v>66</v>
      </c>
      <c r="F1031" s="7">
        <f>IF(E1031="-",1,IF(G1031&gt;0,1,0))</f>
        <v>0</v>
      </c>
      <c r="G1031" s="7">
        <v>0</v>
      </c>
      <c r="H1031" s="7"/>
      <c r="I1031" s="7"/>
      <c r="J1031" s="7"/>
      <c r="K1031" s="7"/>
      <c r="L1031" s="7"/>
      <c r="M1031" s="7"/>
      <c r="N1031" s="7"/>
      <c r="O1031" s="6"/>
      <c r="P1031" s="6"/>
      <c r="Q1031" s="6"/>
      <c r="R1031" s="6"/>
      <c r="S1031" s="6" t="s">
        <v>128</v>
      </c>
      <c r="T1031" s="6" t="s">
        <v>129</v>
      </c>
      <c r="U1031" s="6" t="s">
        <v>151</v>
      </c>
      <c r="V1031" s="7">
        <v>2</v>
      </c>
      <c r="W1031" s="7">
        <v>1</v>
      </c>
      <c r="X1031" s="7">
        <v>3</v>
      </c>
      <c r="Y1031" s="7">
        <v>1</v>
      </c>
      <c r="Z1031" s="6"/>
      <c r="AA1031" s="6" t="s">
        <v>568</v>
      </c>
      <c r="AB1031" s="6"/>
      <c r="AC1031" s="6"/>
      <c r="AD1031" s="6" t="s">
        <v>2822</v>
      </c>
      <c r="AE1031" s="6"/>
      <c r="AF1031" s="6" t="s">
        <v>2823</v>
      </c>
      <c r="AG1031" s="6"/>
      <c r="AH1031" s="8" t="s">
        <v>48</v>
      </c>
    </row>
    <row r="1032" spans="1:34" customFormat="1" ht="24">
      <c r="A1032" s="5" t="s">
        <v>2824</v>
      </c>
      <c r="B1032" s="6" t="s">
        <v>126</v>
      </c>
      <c r="C1032" s="6" t="s">
        <v>126</v>
      </c>
      <c r="D1032" s="6" t="s">
        <v>44</v>
      </c>
      <c r="E1032" s="6"/>
      <c r="F1032" s="7"/>
      <c r="G1032" s="7"/>
      <c r="H1032" s="7"/>
      <c r="I1032" s="7"/>
      <c r="J1032" s="7"/>
      <c r="K1032" s="7"/>
      <c r="L1032" s="7"/>
      <c r="M1032" s="7"/>
      <c r="N1032" s="7"/>
      <c r="O1032" s="6"/>
      <c r="P1032" s="6"/>
      <c r="Q1032" s="6"/>
      <c r="R1032" s="6"/>
      <c r="S1032" s="6" t="s">
        <v>128</v>
      </c>
      <c r="T1032" s="6" t="s">
        <v>135</v>
      </c>
      <c r="U1032" s="6" t="s">
        <v>151</v>
      </c>
      <c r="V1032" s="7">
        <v>2</v>
      </c>
      <c r="W1032" s="7">
        <v>2</v>
      </c>
      <c r="X1032" s="7">
        <v>3</v>
      </c>
      <c r="Y1032" s="7">
        <v>2</v>
      </c>
      <c r="Z1032" s="6"/>
      <c r="AA1032" s="6" t="s">
        <v>568</v>
      </c>
      <c r="AB1032" s="6"/>
      <c r="AC1032" s="6"/>
      <c r="AD1032" s="6" t="s">
        <v>2822</v>
      </c>
      <c r="AE1032" s="6"/>
      <c r="AF1032" s="6" t="s">
        <v>2823</v>
      </c>
      <c r="AG1032" s="6"/>
      <c r="AH1032" s="8" t="s">
        <v>48</v>
      </c>
    </row>
    <row r="1033" spans="1:34" customFormat="1" ht="24">
      <c r="A1033" s="5" t="s">
        <v>2825</v>
      </c>
      <c r="B1033" s="6" t="s">
        <v>126</v>
      </c>
      <c r="C1033" s="6" t="s">
        <v>126</v>
      </c>
      <c r="D1033" s="6" t="s">
        <v>51</v>
      </c>
      <c r="E1033" s="6" t="s">
        <v>66</v>
      </c>
      <c r="F1033" s="7">
        <f>IF(E1033="-",1,IF(G1033&gt;0,1,0))</f>
        <v>1</v>
      </c>
      <c r="G1033" s="7">
        <v>1</v>
      </c>
      <c r="H1033" s="7"/>
      <c r="I1033" s="7"/>
      <c r="J1033" s="7"/>
      <c r="K1033" s="7"/>
      <c r="L1033" s="7"/>
      <c r="M1033" s="7"/>
      <c r="N1033" s="7"/>
      <c r="O1033" s="6"/>
      <c r="P1033" s="6"/>
      <c r="Q1033" s="6"/>
      <c r="R1033" s="6"/>
      <c r="S1033" s="6" t="s">
        <v>128</v>
      </c>
      <c r="T1033" s="6" t="s">
        <v>129</v>
      </c>
      <c r="U1033" s="6" t="s">
        <v>151</v>
      </c>
      <c r="V1033" s="7">
        <v>2</v>
      </c>
      <c r="W1033" s="7">
        <v>2</v>
      </c>
      <c r="X1033" s="7">
        <v>2</v>
      </c>
      <c r="Y1033" s="7">
        <v>2</v>
      </c>
      <c r="Z1033" s="6"/>
      <c r="AA1033" s="6" t="s">
        <v>2826</v>
      </c>
      <c r="AB1033" s="6"/>
      <c r="AC1033" s="6"/>
      <c r="AD1033" s="6" t="s">
        <v>2827</v>
      </c>
      <c r="AE1033" s="6"/>
      <c r="AF1033" s="6"/>
      <c r="AG1033" s="6"/>
      <c r="AH1033" s="8" t="s">
        <v>528</v>
      </c>
    </row>
    <row r="1034" spans="1:34" customFormat="1" ht="24">
      <c r="A1034" s="5" t="s">
        <v>2828</v>
      </c>
      <c r="B1034" s="6" t="s">
        <v>126</v>
      </c>
      <c r="C1034" s="6" t="s">
        <v>126</v>
      </c>
      <c r="D1034" s="6" t="s">
        <v>51</v>
      </c>
      <c r="E1034" s="6"/>
      <c r="F1034" s="7"/>
      <c r="G1034" s="7"/>
      <c r="H1034" s="7"/>
      <c r="I1034" s="7"/>
      <c r="J1034" s="7"/>
      <c r="K1034" s="7"/>
      <c r="L1034" s="7"/>
      <c r="M1034" s="7"/>
      <c r="N1034" s="7"/>
      <c r="O1034" s="6"/>
      <c r="P1034" s="6"/>
      <c r="Q1034" s="6"/>
      <c r="R1034" s="6"/>
      <c r="S1034" s="6" t="s">
        <v>128</v>
      </c>
      <c r="T1034" s="6" t="s">
        <v>135</v>
      </c>
      <c r="U1034" s="6" t="s">
        <v>151</v>
      </c>
      <c r="V1034" s="7">
        <v>2</v>
      </c>
      <c r="W1034" s="7">
        <v>3</v>
      </c>
      <c r="X1034" s="7">
        <v>2</v>
      </c>
      <c r="Y1034" s="7">
        <v>3</v>
      </c>
      <c r="Z1034" s="6"/>
      <c r="AA1034" s="6" t="s">
        <v>2826</v>
      </c>
      <c r="AB1034" s="6"/>
      <c r="AC1034" s="6"/>
      <c r="AD1034" s="6" t="s">
        <v>2827</v>
      </c>
      <c r="AE1034" s="6"/>
      <c r="AF1034" s="6"/>
      <c r="AG1034" s="6"/>
      <c r="AH1034" s="8" t="s">
        <v>528</v>
      </c>
    </row>
    <row r="1035" spans="1:34" customFormat="1" ht="15">
      <c r="A1035" s="5" t="s">
        <v>2829</v>
      </c>
      <c r="B1035" s="6" t="s">
        <v>42</v>
      </c>
      <c r="C1035" s="6" t="s">
        <v>381</v>
      </c>
      <c r="D1035" s="6" t="s">
        <v>127</v>
      </c>
      <c r="E1035" s="6" t="s">
        <v>66</v>
      </c>
      <c r="F1035" s="7">
        <f>IF(E1035="-",1,IF(G1035&gt;0,1,0))</f>
        <v>1</v>
      </c>
      <c r="G1035" s="7">
        <v>3</v>
      </c>
      <c r="H1035" s="7"/>
      <c r="I1035" s="7"/>
      <c r="J1035" s="7"/>
      <c r="K1035" s="7"/>
      <c r="L1035" s="7"/>
      <c r="M1035" s="7"/>
      <c r="N1035" s="7">
        <v>2</v>
      </c>
      <c r="O1035" s="6" t="s">
        <v>388</v>
      </c>
      <c r="P1035" s="6">
        <v>10</v>
      </c>
      <c r="Q1035" s="6" t="s">
        <v>389</v>
      </c>
      <c r="R1035" s="6">
        <v>10</v>
      </c>
      <c r="S1035" s="6"/>
      <c r="T1035" s="6"/>
      <c r="U1035" s="6"/>
      <c r="V1035" s="7"/>
      <c r="W1035" s="7"/>
      <c r="X1035" s="7"/>
      <c r="Y1035" s="7"/>
      <c r="Z1035" s="6"/>
      <c r="AA1035" s="6"/>
      <c r="AB1035" s="6"/>
      <c r="AC1035" s="6"/>
      <c r="AD1035" s="6" t="s">
        <v>2830</v>
      </c>
      <c r="AE1035" s="6" t="s">
        <v>2830</v>
      </c>
      <c r="AF1035" s="6"/>
      <c r="AG1035" s="6"/>
      <c r="AH1035" s="8" t="s">
        <v>476</v>
      </c>
    </row>
    <row r="1036" spans="1:34" customFormat="1" ht="48">
      <c r="A1036" s="5" t="s">
        <v>2831</v>
      </c>
      <c r="B1036" s="6" t="s">
        <v>33</v>
      </c>
      <c r="C1036" s="6" t="s">
        <v>34</v>
      </c>
      <c r="D1036" s="6" t="s">
        <v>51</v>
      </c>
      <c r="E1036" s="6" t="s">
        <v>73</v>
      </c>
      <c r="F1036" s="7">
        <f>IF(E1036="-",1,IF(G1036&gt;0,1,0))</f>
        <v>1</v>
      </c>
      <c r="G1036" s="7">
        <v>4</v>
      </c>
      <c r="H1036" s="7">
        <v>1</v>
      </c>
      <c r="I1036" s="7" t="s">
        <v>36</v>
      </c>
      <c r="J1036" s="7" t="s">
        <v>36</v>
      </c>
      <c r="K1036" s="7"/>
      <c r="L1036" s="7"/>
      <c r="M1036" s="7"/>
      <c r="N1036" s="7"/>
      <c r="O1036" s="6"/>
      <c r="P1036" s="6"/>
      <c r="Q1036" s="6"/>
      <c r="R1036" s="6"/>
      <c r="S1036" s="6"/>
      <c r="T1036" s="6"/>
      <c r="U1036" s="6"/>
      <c r="V1036" s="7"/>
      <c r="W1036" s="7"/>
      <c r="X1036" s="7"/>
      <c r="Y1036" s="7"/>
      <c r="Z1036" s="6" t="s">
        <v>2832</v>
      </c>
      <c r="AA1036" s="6"/>
      <c r="AB1036" s="6"/>
      <c r="AC1036" s="6"/>
      <c r="AD1036" s="6" t="s">
        <v>2833</v>
      </c>
      <c r="AE1036" s="6"/>
      <c r="AF1036" s="6" t="s">
        <v>475</v>
      </c>
      <c r="AG1036" s="6"/>
      <c r="AH1036" s="8" t="s">
        <v>479</v>
      </c>
    </row>
    <row r="1037" spans="1:34" customFormat="1" ht="15">
      <c r="A1037" s="5" t="s">
        <v>2834</v>
      </c>
      <c r="B1037" s="6" t="s">
        <v>126</v>
      </c>
      <c r="C1037" s="6" t="s">
        <v>126</v>
      </c>
      <c r="D1037" s="6" t="s">
        <v>51</v>
      </c>
      <c r="E1037" s="6" t="s">
        <v>66</v>
      </c>
      <c r="F1037" s="7">
        <f>IF(E1037="-",1,IF(G1037&gt;0,1,0))</f>
        <v>1</v>
      </c>
      <c r="G1037" s="7">
        <v>1</v>
      </c>
      <c r="H1037" s="7"/>
      <c r="I1037" s="7"/>
      <c r="J1037" s="7"/>
      <c r="K1037" s="7"/>
      <c r="L1037" s="7"/>
      <c r="M1037" s="7"/>
      <c r="N1037" s="7"/>
      <c r="O1037" s="6"/>
      <c r="P1037" s="6"/>
      <c r="Q1037" s="6"/>
      <c r="R1037" s="6"/>
      <c r="S1037" s="6" t="s">
        <v>128</v>
      </c>
      <c r="T1037" s="6" t="s">
        <v>129</v>
      </c>
      <c r="U1037" s="6" t="s">
        <v>130</v>
      </c>
      <c r="V1037" s="7">
        <v>3</v>
      </c>
      <c r="W1037" s="7">
        <v>2</v>
      </c>
      <c r="X1037" s="7">
        <v>1</v>
      </c>
      <c r="Y1037" s="7">
        <v>2</v>
      </c>
      <c r="Z1037" s="6"/>
      <c r="AA1037" s="6" t="s">
        <v>802</v>
      </c>
      <c r="AB1037" s="6"/>
      <c r="AC1037" s="6"/>
      <c r="AD1037" s="6" t="s">
        <v>2835</v>
      </c>
      <c r="AE1037" s="6"/>
      <c r="AF1037" s="6"/>
      <c r="AG1037" s="6"/>
      <c r="AH1037" s="8" t="s">
        <v>316</v>
      </c>
    </row>
    <row r="1038" spans="1:34" customFormat="1" ht="15">
      <c r="A1038" s="5" t="s">
        <v>2836</v>
      </c>
      <c r="B1038" s="6" t="s">
        <v>126</v>
      </c>
      <c r="C1038" s="6" t="s">
        <v>126</v>
      </c>
      <c r="D1038" s="6" t="s">
        <v>51</v>
      </c>
      <c r="E1038" s="6"/>
      <c r="F1038" s="7"/>
      <c r="G1038" s="7"/>
      <c r="H1038" s="7"/>
      <c r="I1038" s="7"/>
      <c r="J1038" s="7"/>
      <c r="K1038" s="7"/>
      <c r="L1038" s="7"/>
      <c r="M1038" s="7"/>
      <c r="N1038" s="7"/>
      <c r="O1038" s="6"/>
      <c r="P1038" s="6"/>
      <c r="Q1038" s="6"/>
      <c r="R1038" s="6"/>
      <c r="S1038" s="6" t="s">
        <v>128</v>
      </c>
      <c r="T1038" s="6" t="s">
        <v>135</v>
      </c>
      <c r="U1038" s="6" t="s">
        <v>130</v>
      </c>
      <c r="V1038" s="7">
        <v>3</v>
      </c>
      <c r="W1038" s="7">
        <v>3</v>
      </c>
      <c r="X1038" s="7">
        <v>1</v>
      </c>
      <c r="Y1038" s="7">
        <v>3</v>
      </c>
      <c r="Z1038" s="6"/>
      <c r="AA1038" s="6" t="s">
        <v>802</v>
      </c>
      <c r="AB1038" s="6"/>
      <c r="AC1038" s="6"/>
      <c r="AD1038" s="6" t="s">
        <v>2835</v>
      </c>
      <c r="AE1038" s="6"/>
      <c r="AF1038" s="6"/>
      <c r="AG1038" s="6"/>
      <c r="AH1038" s="8" t="s">
        <v>316</v>
      </c>
    </row>
    <row r="1039" spans="1:34" customFormat="1" ht="24">
      <c r="A1039" s="5" t="s">
        <v>2837</v>
      </c>
      <c r="B1039" s="6" t="s">
        <v>126</v>
      </c>
      <c r="C1039" s="6" t="s">
        <v>126</v>
      </c>
      <c r="D1039" s="6" t="s">
        <v>44</v>
      </c>
      <c r="E1039" s="6" t="s">
        <v>73</v>
      </c>
      <c r="F1039" s="7">
        <f>IF(E1039="-",1,IF(G1039&gt;0,1,0))</f>
        <v>0</v>
      </c>
      <c r="G1039" s="7">
        <v>0</v>
      </c>
      <c r="H1039" s="7"/>
      <c r="I1039" s="7"/>
      <c r="J1039" s="7"/>
      <c r="K1039" s="7"/>
      <c r="L1039" s="7"/>
      <c r="M1039" s="7"/>
      <c r="N1039" s="7"/>
      <c r="O1039" s="6"/>
      <c r="P1039" s="6"/>
      <c r="Q1039" s="6"/>
      <c r="R1039" s="6"/>
      <c r="S1039" s="6" t="s">
        <v>128</v>
      </c>
      <c r="T1039" s="6" t="s">
        <v>175</v>
      </c>
      <c r="U1039" s="6" t="s">
        <v>151</v>
      </c>
      <c r="V1039" s="7">
        <v>6</v>
      </c>
      <c r="W1039" s="7">
        <v>3</v>
      </c>
      <c r="X1039" s="7">
        <v>6</v>
      </c>
      <c r="Y1039" s="7">
        <v>4</v>
      </c>
      <c r="Z1039" s="6"/>
      <c r="AA1039" s="6" t="s">
        <v>983</v>
      </c>
      <c r="AB1039" s="6"/>
      <c r="AC1039" s="6"/>
      <c r="AD1039" s="6" t="s">
        <v>2838</v>
      </c>
      <c r="AE1039" s="6"/>
      <c r="AF1039" s="6"/>
      <c r="AG1039" s="6"/>
      <c r="AH1039" s="8" t="s">
        <v>133</v>
      </c>
    </row>
    <row r="1040" spans="1:34" customFormat="1" ht="24">
      <c r="A1040" s="5" t="s">
        <v>2839</v>
      </c>
      <c r="B1040" s="6" t="s">
        <v>126</v>
      </c>
      <c r="C1040" s="6" t="s">
        <v>126</v>
      </c>
      <c r="D1040" s="6" t="s">
        <v>44</v>
      </c>
      <c r="E1040" s="6"/>
      <c r="F1040" s="7"/>
      <c r="G1040" s="7"/>
      <c r="H1040" s="7"/>
      <c r="I1040" s="7"/>
      <c r="J1040" s="7"/>
      <c r="K1040" s="7"/>
      <c r="L1040" s="7"/>
      <c r="M1040" s="7"/>
      <c r="N1040" s="7"/>
      <c r="O1040" s="6"/>
      <c r="P1040" s="6"/>
      <c r="Q1040" s="6"/>
      <c r="R1040" s="6"/>
      <c r="S1040" s="6" t="s">
        <v>128</v>
      </c>
      <c r="T1040" s="6" t="s">
        <v>135</v>
      </c>
      <c r="U1040" s="6" t="s">
        <v>151</v>
      </c>
      <c r="V1040" s="7">
        <v>6</v>
      </c>
      <c r="W1040" s="7">
        <v>5</v>
      </c>
      <c r="X1040" s="7">
        <v>6</v>
      </c>
      <c r="Y1040" s="7">
        <v>7</v>
      </c>
      <c r="Z1040" s="6"/>
      <c r="AA1040" s="6" t="s">
        <v>983</v>
      </c>
      <c r="AB1040" s="6"/>
      <c r="AC1040" s="6"/>
      <c r="AD1040" s="6" t="s">
        <v>2838</v>
      </c>
      <c r="AE1040" s="6"/>
      <c r="AF1040" s="6"/>
      <c r="AG1040" s="6"/>
      <c r="AH1040" s="8" t="s">
        <v>133</v>
      </c>
    </row>
    <row r="1041" spans="1:34" customFormat="1" ht="15">
      <c r="A1041" s="5" t="s">
        <v>2840</v>
      </c>
      <c r="B1041" s="6" t="s">
        <v>126</v>
      </c>
      <c r="C1041" s="6" t="s">
        <v>126</v>
      </c>
      <c r="D1041" s="6" t="s">
        <v>160</v>
      </c>
      <c r="E1041" s="6" t="s">
        <v>73</v>
      </c>
      <c r="F1041" s="7">
        <f>IF(E1041="-",1,IF(G1041&gt;0,1,0))</f>
        <v>1</v>
      </c>
      <c r="G1041" s="7">
        <v>1</v>
      </c>
      <c r="H1041" s="7"/>
      <c r="I1041" s="7"/>
      <c r="J1041" s="7"/>
      <c r="K1041" s="7"/>
      <c r="L1041" s="7"/>
      <c r="M1041" s="7"/>
      <c r="N1041" s="7"/>
      <c r="O1041" s="6"/>
      <c r="P1041" s="6"/>
      <c r="Q1041" s="6"/>
      <c r="R1041" s="6"/>
      <c r="S1041" s="6" t="s">
        <v>128</v>
      </c>
      <c r="T1041" s="6" t="s">
        <v>2841</v>
      </c>
      <c r="U1041" s="6" t="s">
        <v>151</v>
      </c>
      <c r="V1041" s="7">
        <v>5</v>
      </c>
      <c r="W1041" s="7">
        <v>2</v>
      </c>
      <c r="X1041" s="7">
        <v>6</v>
      </c>
      <c r="Y1041" s="7">
        <v>3</v>
      </c>
      <c r="Z1041" s="6"/>
      <c r="AA1041" s="6" t="s">
        <v>2842</v>
      </c>
      <c r="AB1041" s="6"/>
      <c r="AC1041" s="6"/>
      <c r="AD1041" s="6" t="s">
        <v>2843</v>
      </c>
      <c r="AE1041" s="6"/>
      <c r="AF1041" s="6"/>
      <c r="AG1041" s="6"/>
      <c r="AH1041" s="8" t="s">
        <v>471</v>
      </c>
    </row>
    <row r="1042" spans="1:34" customFormat="1" ht="15">
      <c r="A1042" s="5" t="s">
        <v>2844</v>
      </c>
      <c r="B1042" s="6" t="s">
        <v>126</v>
      </c>
      <c r="C1042" s="6" t="s">
        <v>126</v>
      </c>
      <c r="D1042" s="6" t="s">
        <v>160</v>
      </c>
      <c r="E1042" s="6"/>
      <c r="F1042" s="7"/>
      <c r="G1042" s="7"/>
      <c r="H1042" s="7"/>
      <c r="I1042" s="7"/>
      <c r="J1042" s="7"/>
      <c r="K1042" s="7"/>
      <c r="L1042" s="7"/>
      <c r="M1042" s="7"/>
      <c r="N1042" s="7"/>
      <c r="O1042" s="6"/>
      <c r="P1042" s="6"/>
      <c r="Q1042" s="6"/>
      <c r="R1042" s="6"/>
      <c r="S1042" s="6" t="s">
        <v>128</v>
      </c>
      <c r="T1042" s="6" t="s">
        <v>135</v>
      </c>
      <c r="U1042" s="6" t="s">
        <v>151</v>
      </c>
      <c r="V1042" s="7">
        <v>5</v>
      </c>
      <c r="W1042" s="7">
        <v>5</v>
      </c>
      <c r="X1042" s="7">
        <v>6</v>
      </c>
      <c r="Y1042" s="7">
        <v>7</v>
      </c>
      <c r="Z1042" s="6"/>
      <c r="AA1042" s="6" t="s">
        <v>2842</v>
      </c>
      <c r="AB1042" s="6"/>
      <c r="AC1042" s="6"/>
      <c r="AD1042" s="6" t="s">
        <v>2843</v>
      </c>
      <c r="AE1042" s="6"/>
      <c r="AF1042" s="6"/>
      <c r="AG1042" s="6"/>
      <c r="AH1042" s="8" t="s">
        <v>471</v>
      </c>
    </row>
    <row r="1043" spans="1:34" customFormat="1" ht="24">
      <c r="A1043" s="5" t="s">
        <v>2845</v>
      </c>
      <c r="B1043" s="6" t="s">
        <v>126</v>
      </c>
      <c r="C1043" s="6" t="s">
        <v>126</v>
      </c>
      <c r="D1043" s="6" t="s">
        <v>127</v>
      </c>
      <c r="E1043" s="6" t="s">
        <v>66</v>
      </c>
      <c r="F1043" s="7">
        <f>IF(E1043="-",1,IF(G1043&gt;0,1,0))</f>
        <v>1</v>
      </c>
      <c r="G1043" s="7">
        <v>1</v>
      </c>
      <c r="H1043" s="7"/>
      <c r="I1043" s="7"/>
      <c r="J1043" s="7"/>
      <c r="K1043" s="7"/>
      <c r="L1043" s="7"/>
      <c r="M1043" s="7"/>
      <c r="N1043" s="7"/>
      <c r="O1043" s="6"/>
      <c r="P1043" s="6"/>
      <c r="Q1043" s="6"/>
      <c r="R1043" s="6"/>
      <c r="S1043" s="6" t="s">
        <v>128</v>
      </c>
      <c r="T1043" s="6" t="s">
        <v>281</v>
      </c>
      <c r="U1043" s="6" t="s">
        <v>151</v>
      </c>
      <c r="V1043" s="7">
        <v>5</v>
      </c>
      <c r="W1043" s="7">
        <v>2</v>
      </c>
      <c r="X1043" s="7">
        <v>2</v>
      </c>
      <c r="Y1043" s="7">
        <v>3</v>
      </c>
      <c r="Z1043" s="6"/>
      <c r="AA1043" s="6" t="s">
        <v>549</v>
      </c>
      <c r="AB1043" s="6"/>
      <c r="AC1043" s="6"/>
      <c r="AD1043" s="6" t="s">
        <v>2846</v>
      </c>
      <c r="AE1043" s="6"/>
      <c r="AF1043" s="6"/>
      <c r="AG1043" s="6"/>
      <c r="AH1043" s="8" t="s">
        <v>1924</v>
      </c>
    </row>
    <row r="1044" spans="1:34" customFormat="1" ht="24">
      <c r="A1044" s="5" t="s">
        <v>2847</v>
      </c>
      <c r="B1044" s="6" t="s">
        <v>126</v>
      </c>
      <c r="C1044" s="6" t="s">
        <v>126</v>
      </c>
      <c r="D1044" s="6" t="s">
        <v>127</v>
      </c>
      <c r="E1044" s="6"/>
      <c r="F1044" s="7"/>
      <c r="G1044" s="7"/>
      <c r="H1044" s="7"/>
      <c r="I1044" s="7"/>
      <c r="J1044" s="7"/>
      <c r="K1044" s="7"/>
      <c r="L1044" s="7"/>
      <c r="M1044" s="7"/>
      <c r="N1044" s="7"/>
      <c r="O1044" s="6"/>
      <c r="P1044" s="6"/>
      <c r="Q1044" s="6"/>
      <c r="R1044" s="6"/>
      <c r="S1044" s="6" t="s">
        <v>128</v>
      </c>
      <c r="T1044" s="6" t="s">
        <v>135</v>
      </c>
      <c r="U1044" s="6" t="s">
        <v>151</v>
      </c>
      <c r="V1044" s="7">
        <v>5</v>
      </c>
      <c r="W1044" s="7">
        <v>5</v>
      </c>
      <c r="X1044" s="7">
        <v>2</v>
      </c>
      <c r="Y1044" s="7">
        <v>5</v>
      </c>
      <c r="Z1044" s="6"/>
      <c r="AA1044" s="6" t="s">
        <v>549</v>
      </c>
      <c r="AB1044" s="6"/>
      <c r="AC1044" s="6"/>
      <c r="AD1044" s="6" t="s">
        <v>2846</v>
      </c>
      <c r="AE1044" s="6"/>
      <c r="AF1044" s="6"/>
      <c r="AG1044" s="6"/>
      <c r="AH1044" s="8" t="s">
        <v>1924</v>
      </c>
    </row>
    <row r="1045" spans="1:34" customFormat="1" ht="36">
      <c r="A1045" s="5" t="s">
        <v>2848</v>
      </c>
      <c r="B1045" s="6" t="s">
        <v>42</v>
      </c>
      <c r="C1045" s="6" t="s">
        <v>96</v>
      </c>
      <c r="D1045" s="6" t="s">
        <v>44</v>
      </c>
      <c r="E1045" s="6" t="s">
        <v>45</v>
      </c>
      <c r="F1045" s="7">
        <f>IF(E1045="-",1,IF(G1045&gt;0,1,0))</f>
        <v>0</v>
      </c>
      <c r="G1045" s="7">
        <v>0</v>
      </c>
      <c r="H1045" s="7"/>
      <c r="I1045" s="7"/>
      <c r="J1045" s="7"/>
      <c r="K1045" s="7"/>
      <c r="L1045" s="7"/>
      <c r="M1045" s="7"/>
      <c r="N1045" s="7"/>
      <c r="O1045" s="6"/>
      <c r="P1045" s="6"/>
      <c r="Q1045" s="6"/>
      <c r="R1045" s="6"/>
      <c r="S1045" s="6"/>
      <c r="T1045" s="6"/>
      <c r="U1045" s="6"/>
      <c r="V1045" s="7">
        <v>9</v>
      </c>
      <c r="W1045" s="7">
        <v>7</v>
      </c>
      <c r="X1045" s="7">
        <v>6</v>
      </c>
      <c r="Y1045" s="7">
        <v>9</v>
      </c>
      <c r="Z1045" s="6"/>
      <c r="AA1045" s="6" t="s">
        <v>1112</v>
      </c>
      <c r="AB1045" s="6" t="s">
        <v>54</v>
      </c>
      <c r="AC1045" s="6"/>
      <c r="AD1045" s="6" t="s">
        <v>2849</v>
      </c>
      <c r="AE1045" s="6"/>
      <c r="AF1045" s="6"/>
      <c r="AG1045" s="6"/>
      <c r="AH1045" s="8" t="s">
        <v>48</v>
      </c>
    </row>
    <row r="1046" spans="1:34" customFormat="1" ht="24">
      <c r="A1046" s="5" t="s">
        <v>2850</v>
      </c>
      <c r="B1046" s="6" t="s">
        <v>33</v>
      </c>
      <c r="C1046" s="6" t="s">
        <v>34</v>
      </c>
      <c r="D1046" s="6" t="s">
        <v>209</v>
      </c>
      <c r="E1046" s="6" t="s">
        <v>36</v>
      </c>
      <c r="F1046" s="7">
        <f>IF(E1046="-",1,IF(G1046&gt;0,1,0))</f>
        <v>1</v>
      </c>
      <c r="G1046" s="7">
        <v>0</v>
      </c>
      <c r="H1046" s="7">
        <v>0</v>
      </c>
      <c r="I1046" s="7" t="s">
        <v>36</v>
      </c>
      <c r="J1046" s="7">
        <v>2</v>
      </c>
      <c r="K1046" s="7"/>
      <c r="L1046" s="7"/>
      <c r="M1046" s="7"/>
      <c r="N1046" s="7"/>
      <c r="O1046" s="6"/>
      <c r="P1046" s="6"/>
      <c r="Q1046" s="6"/>
      <c r="R1046" s="6"/>
      <c r="S1046" s="6"/>
      <c r="T1046" s="6"/>
      <c r="U1046" s="6"/>
      <c r="V1046" s="7"/>
      <c r="W1046" s="7"/>
      <c r="X1046" s="7"/>
      <c r="Y1046" s="7"/>
      <c r="Z1046" s="6"/>
      <c r="AA1046" s="6"/>
      <c r="AB1046" s="6"/>
      <c r="AC1046" s="6"/>
      <c r="AD1046" s="6" t="s">
        <v>2851</v>
      </c>
      <c r="AE1046" s="6" t="s">
        <v>2852</v>
      </c>
      <c r="AF1046" s="6"/>
      <c r="AG1046" s="6"/>
      <c r="AH1046" s="8" t="s">
        <v>2853</v>
      </c>
    </row>
    <row r="1047" spans="1:34" customFormat="1" ht="24">
      <c r="A1047" s="5" t="s">
        <v>2854</v>
      </c>
      <c r="B1047" s="6" t="s">
        <v>42</v>
      </c>
      <c r="C1047" s="6" t="s">
        <v>50</v>
      </c>
      <c r="D1047" s="6" t="s">
        <v>35</v>
      </c>
      <c r="E1047" s="6" t="s">
        <v>36</v>
      </c>
      <c r="F1047" s="7">
        <f>IF(E1047="-",1,IF(G1047&gt;0,1,0))</f>
        <v>1</v>
      </c>
      <c r="G1047" s="7">
        <v>0</v>
      </c>
      <c r="H1047" s="7"/>
      <c r="I1047" s="7"/>
      <c r="J1047" s="7"/>
      <c r="K1047" s="7"/>
      <c r="L1047" s="7"/>
      <c r="M1047" s="7"/>
      <c r="N1047" s="7"/>
      <c r="O1047" s="6"/>
      <c r="P1047" s="6"/>
      <c r="Q1047" s="6"/>
      <c r="R1047" s="6"/>
      <c r="S1047" s="6"/>
      <c r="T1047" s="6"/>
      <c r="U1047" s="6"/>
      <c r="V1047" s="7">
        <v>9</v>
      </c>
      <c r="W1047" s="7">
        <v>10</v>
      </c>
      <c r="X1047" s="7">
        <v>3</v>
      </c>
      <c r="Y1047" s="7">
        <v>7</v>
      </c>
      <c r="Z1047" s="6" t="s">
        <v>2855</v>
      </c>
      <c r="AA1047" s="6" t="s">
        <v>206</v>
      </c>
      <c r="AB1047" s="6"/>
      <c r="AC1047" s="6"/>
      <c r="AD1047" s="6" t="s">
        <v>2856</v>
      </c>
      <c r="AE1047" s="6"/>
      <c r="AF1047" s="6"/>
      <c r="AG1047" s="6"/>
      <c r="AH1047" s="8" t="s">
        <v>104</v>
      </c>
    </row>
    <row r="1048" spans="1:34" customFormat="1" ht="36">
      <c r="A1048" s="5" t="s">
        <v>2857</v>
      </c>
      <c r="B1048" s="6" t="s">
        <v>42</v>
      </c>
      <c r="C1048" s="6" t="s">
        <v>50</v>
      </c>
      <c r="D1048" s="6" t="s">
        <v>44</v>
      </c>
      <c r="E1048" s="6" t="s">
        <v>73</v>
      </c>
      <c r="F1048" s="7">
        <f>IF(E1048="-",1,IF(G1048&gt;0,1,0))</f>
        <v>1</v>
      </c>
      <c r="G1048" s="7">
        <v>1</v>
      </c>
      <c r="H1048" s="7"/>
      <c r="I1048" s="7"/>
      <c r="J1048" s="7"/>
      <c r="K1048" s="7"/>
      <c r="L1048" s="7"/>
      <c r="M1048" s="7"/>
      <c r="N1048" s="7"/>
      <c r="O1048" s="6"/>
      <c r="P1048" s="6"/>
      <c r="Q1048" s="6"/>
      <c r="R1048" s="6"/>
      <c r="S1048" s="6"/>
      <c r="T1048" s="6"/>
      <c r="U1048" s="6"/>
      <c r="V1048" s="7">
        <v>5</v>
      </c>
      <c r="W1048" s="7">
        <v>6</v>
      </c>
      <c r="X1048" s="7">
        <v>1</v>
      </c>
      <c r="Y1048" s="7">
        <v>5</v>
      </c>
      <c r="Z1048" s="6" t="s">
        <v>295</v>
      </c>
      <c r="AA1048" s="6" t="s">
        <v>1112</v>
      </c>
      <c r="AB1048" s="6" t="s">
        <v>54</v>
      </c>
      <c r="AC1048" s="6"/>
      <c r="AD1048" s="6" t="s">
        <v>2858</v>
      </c>
      <c r="AE1048" s="6"/>
      <c r="AF1048" s="6"/>
      <c r="AG1048" s="6"/>
      <c r="AH1048" s="8" t="s">
        <v>48</v>
      </c>
    </row>
    <row r="1049" spans="1:34" customFormat="1" ht="36">
      <c r="A1049" s="5" t="s">
        <v>2859</v>
      </c>
      <c r="B1049" s="6" t="s">
        <v>42</v>
      </c>
      <c r="C1049" s="6" t="s">
        <v>96</v>
      </c>
      <c r="D1049" s="6" t="s">
        <v>51</v>
      </c>
      <c r="E1049" s="6" t="s">
        <v>45</v>
      </c>
      <c r="F1049" s="7">
        <f>IF(E1049="-",1,IF(G1049&gt;0,1,0))</f>
        <v>1</v>
      </c>
      <c r="G1049" s="7">
        <v>1</v>
      </c>
      <c r="H1049" s="7"/>
      <c r="I1049" s="7"/>
      <c r="J1049" s="7"/>
      <c r="K1049" s="7"/>
      <c r="L1049" s="7"/>
      <c r="M1049" s="7"/>
      <c r="N1049" s="7"/>
      <c r="O1049" s="6"/>
      <c r="P1049" s="6"/>
      <c r="Q1049" s="6"/>
      <c r="R1049" s="6"/>
      <c r="S1049" s="6"/>
      <c r="T1049" s="6"/>
      <c r="U1049" s="6"/>
      <c r="V1049" s="7">
        <v>9</v>
      </c>
      <c r="W1049" s="7">
        <v>8</v>
      </c>
      <c r="X1049" s="7">
        <v>8</v>
      </c>
      <c r="Y1049" s="7">
        <v>9</v>
      </c>
      <c r="Z1049" s="6"/>
      <c r="AA1049" s="6" t="s">
        <v>2860</v>
      </c>
      <c r="AB1049" s="6" t="s">
        <v>54</v>
      </c>
      <c r="AC1049" s="6"/>
      <c r="AD1049" s="6" t="s">
        <v>2861</v>
      </c>
      <c r="AE1049" s="6"/>
      <c r="AF1049" s="6"/>
      <c r="AG1049" s="6"/>
      <c r="AH1049" s="8" t="s">
        <v>293</v>
      </c>
    </row>
    <row r="1050" spans="1:34" customFormat="1" ht="36">
      <c r="A1050" s="5" t="s">
        <v>2862</v>
      </c>
      <c r="B1050" s="6" t="s">
        <v>126</v>
      </c>
      <c r="C1050" s="6" t="s">
        <v>126</v>
      </c>
      <c r="D1050" s="6" t="s">
        <v>193</v>
      </c>
      <c r="E1050" s="6" t="s">
        <v>36</v>
      </c>
      <c r="F1050" s="7">
        <f>IF(E1050="-",1,IF(G1050&gt;0,1,0))</f>
        <v>1</v>
      </c>
      <c r="G1050" s="7">
        <v>0</v>
      </c>
      <c r="H1050" s="7"/>
      <c r="I1050" s="7"/>
      <c r="J1050" s="7"/>
      <c r="K1050" s="7"/>
      <c r="L1050" s="7"/>
      <c r="M1050" s="7"/>
      <c r="N1050" s="7"/>
      <c r="O1050" s="6"/>
      <c r="P1050" s="6"/>
      <c r="Q1050" s="6"/>
      <c r="R1050" s="6"/>
      <c r="S1050" s="6" t="s">
        <v>128</v>
      </c>
      <c r="T1050" s="6" t="s">
        <v>281</v>
      </c>
      <c r="U1050" s="6" t="s">
        <v>151</v>
      </c>
      <c r="V1050" s="7">
        <v>10</v>
      </c>
      <c r="W1050" s="7">
        <v>3</v>
      </c>
      <c r="X1050" s="7">
        <v>10</v>
      </c>
      <c r="Y1050" s="7">
        <v>4</v>
      </c>
      <c r="Z1050" s="6"/>
      <c r="AA1050" s="6" t="s">
        <v>2863</v>
      </c>
      <c r="AB1050" s="6"/>
      <c r="AC1050" s="6"/>
      <c r="AD1050" s="6" t="s">
        <v>2864</v>
      </c>
      <c r="AE1050" s="6"/>
      <c r="AF1050" s="6"/>
      <c r="AG1050" s="6"/>
      <c r="AH1050" s="8" t="s">
        <v>63</v>
      </c>
    </row>
    <row r="1051" spans="1:34" customFormat="1" ht="36">
      <c r="A1051" s="5" t="s">
        <v>2865</v>
      </c>
      <c r="B1051" s="6" t="s">
        <v>126</v>
      </c>
      <c r="C1051" s="6" t="s">
        <v>126</v>
      </c>
      <c r="D1051" s="6" t="s">
        <v>193</v>
      </c>
      <c r="E1051" s="6"/>
      <c r="F1051" s="7"/>
      <c r="G1051" s="7"/>
      <c r="H1051" s="7"/>
      <c r="I1051" s="7"/>
      <c r="J1051" s="7"/>
      <c r="K1051" s="7"/>
      <c r="L1051" s="7"/>
      <c r="M1051" s="7"/>
      <c r="N1051" s="7"/>
      <c r="O1051" s="6"/>
      <c r="P1051" s="6"/>
      <c r="Q1051" s="6"/>
      <c r="R1051" s="6"/>
      <c r="S1051" s="6" t="s">
        <v>128</v>
      </c>
      <c r="T1051" s="6" t="s">
        <v>135</v>
      </c>
      <c r="U1051" s="6" t="s">
        <v>151</v>
      </c>
      <c r="V1051" s="7">
        <v>10</v>
      </c>
      <c r="W1051" s="7">
        <v>6</v>
      </c>
      <c r="X1051" s="7">
        <v>10</v>
      </c>
      <c r="Y1051" s="7">
        <v>10</v>
      </c>
      <c r="Z1051" s="6"/>
      <c r="AA1051" s="6" t="s">
        <v>2866</v>
      </c>
      <c r="AB1051" s="6"/>
      <c r="AC1051" s="6"/>
      <c r="AD1051" s="6" t="s">
        <v>2864</v>
      </c>
      <c r="AE1051" s="6"/>
      <c r="AF1051" s="6"/>
      <c r="AG1051" s="6"/>
      <c r="AH1051" s="8" t="s">
        <v>63</v>
      </c>
    </row>
    <row r="1052" spans="1:34" customFormat="1" ht="48">
      <c r="A1052" s="5" t="s">
        <v>2867</v>
      </c>
      <c r="B1052" s="6" t="s">
        <v>42</v>
      </c>
      <c r="C1052" s="6" t="s">
        <v>65</v>
      </c>
      <c r="D1052" s="6" t="s">
        <v>51</v>
      </c>
      <c r="E1052" s="6" t="s">
        <v>45</v>
      </c>
      <c r="F1052" s="7">
        <f>IF(E1052="-",1,IF(G1052&gt;0,1,0))</f>
        <v>1</v>
      </c>
      <c r="G1052" s="7">
        <v>1</v>
      </c>
      <c r="H1052" s="7"/>
      <c r="I1052" s="7">
        <v>3</v>
      </c>
      <c r="J1052" s="7"/>
      <c r="K1052" s="7"/>
      <c r="L1052" s="7"/>
      <c r="M1052" s="7"/>
      <c r="N1052" s="7"/>
      <c r="O1052" s="6"/>
      <c r="P1052" s="6"/>
      <c r="Q1052" s="6"/>
      <c r="R1052" s="6"/>
      <c r="S1052" s="6"/>
      <c r="T1052" s="6"/>
      <c r="U1052" s="6"/>
      <c r="V1052" s="7"/>
      <c r="W1052" s="7"/>
      <c r="X1052" s="7"/>
      <c r="Y1052" s="7"/>
      <c r="Z1052" s="6"/>
      <c r="AA1052" s="6" t="s">
        <v>224</v>
      </c>
      <c r="AB1052" s="6"/>
      <c r="AC1052" s="6"/>
      <c r="AD1052" s="14" t="s">
        <v>2868</v>
      </c>
      <c r="AE1052" s="6"/>
      <c r="AF1052" s="6"/>
      <c r="AG1052" s="6"/>
      <c r="AH1052" s="8" t="s">
        <v>239</v>
      </c>
    </row>
    <row r="1053" spans="1:34" customFormat="1" ht="24">
      <c r="A1053" s="5" t="s">
        <v>2869</v>
      </c>
      <c r="B1053" s="6" t="s">
        <v>33</v>
      </c>
      <c r="C1053" s="6" t="s">
        <v>34</v>
      </c>
      <c r="D1053" s="6" t="s">
        <v>160</v>
      </c>
      <c r="E1053" s="6" t="s">
        <v>45</v>
      </c>
      <c r="F1053" s="7">
        <f>IF(E1053="-",1,IF(G1053&gt;0,1,0))</f>
        <v>1</v>
      </c>
      <c r="G1053" s="7">
        <v>3</v>
      </c>
      <c r="H1053" s="7" t="s">
        <v>36</v>
      </c>
      <c r="I1053" s="7">
        <v>6</v>
      </c>
      <c r="J1053" s="7">
        <v>3</v>
      </c>
      <c r="K1053" s="7"/>
      <c r="L1053" s="7"/>
      <c r="M1053" s="7"/>
      <c r="N1053" s="7"/>
      <c r="O1053" s="6"/>
      <c r="P1053" s="6"/>
      <c r="Q1053" s="6"/>
      <c r="R1053" s="6"/>
      <c r="S1053" s="6"/>
      <c r="T1053" s="6"/>
      <c r="U1053" s="6"/>
      <c r="V1053" s="7"/>
      <c r="W1053" s="7"/>
      <c r="X1053" s="7"/>
      <c r="Y1053" s="7"/>
      <c r="Z1053" s="6" t="s">
        <v>1320</v>
      </c>
      <c r="AA1053" s="6" t="s">
        <v>211</v>
      </c>
      <c r="AB1053" s="6"/>
      <c r="AC1053" s="6"/>
      <c r="AD1053" s="6" t="s">
        <v>2870</v>
      </c>
      <c r="AE1053" s="6"/>
      <c r="AF1053" s="6"/>
      <c r="AG1053" s="6"/>
      <c r="AH1053" s="8" t="s">
        <v>120</v>
      </c>
    </row>
    <row r="1054" spans="1:34" customFormat="1" ht="24">
      <c r="A1054" s="5" t="s">
        <v>2871</v>
      </c>
      <c r="B1054" s="6" t="s">
        <v>126</v>
      </c>
      <c r="C1054" s="6" t="s">
        <v>126</v>
      </c>
      <c r="D1054" s="6" t="s">
        <v>44</v>
      </c>
      <c r="E1054" s="6" t="s">
        <v>73</v>
      </c>
      <c r="F1054" s="7">
        <f>IF(E1054="-",1,IF(G1054&gt;0,1,0))</f>
        <v>0</v>
      </c>
      <c r="G1054" s="7">
        <v>0</v>
      </c>
      <c r="H1054" s="7"/>
      <c r="I1054" s="7"/>
      <c r="J1054" s="7"/>
      <c r="K1054" s="7"/>
      <c r="L1054" s="7"/>
      <c r="M1054" s="7"/>
      <c r="N1054" s="7"/>
      <c r="O1054" s="6"/>
      <c r="P1054" s="6"/>
      <c r="Q1054" s="6"/>
      <c r="R1054" s="6"/>
      <c r="S1054" s="6" t="s">
        <v>128</v>
      </c>
      <c r="T1054" s="6" t="s">
        <v>129</v>
      </c>
      <c r="U1054" s="6" t="s">
        <v>130</v>
      </c>
      <c r="V1054" s="7">
        <v>6</v>
      </c>
      <c r="W1054" s="7">
        <v>2</v>
      </c>
      <c r="X1054" s="7">
        <v>6</v>
      </c>
      <c r="Y1054" s="7">
        <v>3</v>
      </c>
      <c r="Z1054" s="6"/>
      <c r="AA1054" s="6" t="s">
        <v>1568</v>
      </c>
      <c r="AB1054" s="6"/>
      <c r="AC1054" s="6"/>
      <c r="AD1054" s="6" t="s">
        <v>2872</v>
      </c>
      <c r="AE1054" s="6"/>
      <c r="AF1054" s="6"/>
      <c r="AG1054" s="6"/>
      <c r="AH1054" s="8" t="s">
        <v>471</v>
      </c>
    </row>
    <row r="1055" spans="1:34" customFormat="1" ht="24">
      <c r="A1055" s="5" t="s">
        <v>2873</v>
      </c>
      <c r="B1055" s="6" t="s">
        <v>126</v>
      </c>
      <c r="C1055" s="6" t="s">
        <v>126</v>
      </c>
      <c r="D1055" s="6" t="s">
        <v>44</v>
      </c>
      <c r="E1055" s="6"/>
      <c r="F1055" s="7"/>
      <c r="G1055" s="7"/>
      <c r="H1055" s="7"/>
      <c r="I1055" s="7"/>
      <c r="J1055" s="7"/>
      <c r="K1055" s="7"/>
      <c r="L1055" s="7"/>
      <c r="M1055" s="7"/>
      <c r="N1055" s="7"/>
      <c r="O1055" s="6"/>
      <c r="P1055" s="6"/>
      <c r="Q1055" s="6"/>
      <c r="R1055" s="6"/>
      <c r="S1055" s="6" t="s">
        <v>128</v>
      </c>
      <c r="T1055" s="6" t="s">
        <v>135</v>
      </c>
      <c r="U1055" s="6" t="s">
        <v>130</v>
      </c>
      <c r="V1055" s="7">
        <v>6</v>
      </c>
      <c r="W1055" s="7">
        <v>5</v>
      </c>
      <c r="X1055" s="7">
        <v>6</v>
      </c>
      <c r="Y1055" s="7">
        <v>6</v>
      </c>
      <c r="Z1055" s="6"/>
      <c r="AA1055" s="6" t="s">
        <v>1568</v>
      </c>
      <c r="AB1055" s="6"/>
      <c r="AC1055" s="6"/>
      <c r="AD1055" s="6" t="s">
        <v>2872</v>
      </c>
      <c r="AE1055" s="6"/>
      <c r="AF1055" s="6"/>
      <c r="AG1055" s="6"/>
      <c r="AH1055" s="8" t="s">
        <v>471</v>
      </c>
    </row>
    <row r="1056" spans="1:34" customFormat="1" ht="36">
      <c r="A1056" s="5" t="s">
        <v>2874</v>
      </c>
      <c r="B1056" s="6" t="s">
        <v>42</v>
      </c>
      <c r="C1056" s="6" t="s">
        <v>159</v>
      </c>
      <c r="D1056" s="6" t="s">
        <v>51</v>
      </c>
      <c r="E1056" s="6" t="s">
        <v>73</v>
      </c>
      <c r="F1056" s="7">
        <f>IF(E1056="-",1,IF(G1056&gt;0,1,0))</f>
        <v>1</v>
      </c>
      <c r="G1056" s="7">
        <v>3</v>
      </c>
      <c r="H1056" s="7"/>
      <c r="I1056" s="7"/>
      <c r="J1056" s="7"/>
      <c r="K1056" s="7"/>
      <c r="L1056" s="7">
        <v>3</v>
      </c>
      <c r="M1056" s="7"/>
      <c r="N1056" s="7"/>
      <c r="O1056" s="6"/>
      <c r="P1056" s="6"/>
      <c r="Q1056" s="6"/>
      <c r="R1056" s="6"/>
      <c r="S1056" s="6"/>
      <c r="T1056" s="6"/>
      <c r="U1056" s="6"/>
      <c r="V1056" s="7"/>
      <c r="W1056" s="7"/>
      <c r="X1056" s="7"/>
      <c r="Y1056" s="7"/>
      <c r="Z1056" s="6" t="s">
        <v>396</v>
      </c>
      <c r="AA1056" s="6"/>
      <c r="AB1056" s="6"/>
      <c r="AC1056" s="14" t="s">
        <v>369</v>
      </c>
      <c r="AD1056" s="6" t="s">
        <v>2875</v>
      </c>
      <c r="AE1056" s="6"/>
      <c r="AF1056" s="6"/>
      <c r="AG1056" s="6"/>
      <c r="AH1056" s="8" t="s">
        <v>912</v>
      </c>
    </row>
    <row r="1057" spans="1:34" customFormat="1" ht="48">
      <c r="A1057" s="9" t="s">
        <v>2876</v>
      </c>
      <c r="B1057" s="10" t="s">
        <v>42</v>
      </c>
      <c r="C1057" s="10" t="s">
        <v>91</v>
      </c>
      <c r="D1057" s="10" t="s">
        <v>35</v>
      </c>
      <c r="E1057" s="10" t="s">
        <v>36</v>
      </c>
      <c r="F1057" s="7">
        <f>IF(E1057="-",1,IF(G1057&gt;0,1,0))</f>
        <v>1</v>
      </c>
      <c r="G1057" s="7">
        <v>0</v>
      </c>
      <c r="H1057" s="7"/>
      <c r="I1057" s="7">
        <v>3</v>
      </c>
      <c r="J1057" s="7"/>
      <c r="K1057" s="7"/>
      <c r="L1057" s="7"/>
      <c r="M1057" s="7"/>
      <c r="N1057" s="7"/>
      <c r="O1057" s="10"/>
      <c r="P1057" s="10"/>
      <c r="Q1057" s="10"/>
      <c r="R1057" s="10"/>
      <c r="S1057" s="10"/>
      <c r="T1057" s="10"/>
      <c r="U1057" s="10"/>
      <c r="V1057" s="7"/>
      <c r="W1057" s="7"/>
      <c r="X1057" s="7"/>
      <c r="Y1057" s="7"/>
      <c r="Z1057" s="10" t="s">
        <v>2877</v>
      </c>
      <c r="AA1057" s="10"/>
      <c r="AB1057" s="10"/>
      <c r="AC1057" s="12" t="s">
        <v>102</v>
      </c>
      <c r="AD1057" s="10" t="s">
        <v>2878</v>
      </c>
      <c r="AE1057" s="10"/>
      <c r="AF1057" s="10"/>
      <c r="AG1057" s="10"/>
      <c r="AH1057" s="11" t="s">
        <v>492</v>
      </c>
    </row>
    <row r="1058" spans="1:34" customFormat="1" ht="24">
      <c r="A1058" s="5" t="s">
        <v>2879</v>
      </c>
      <c r="B1058" s="6" t="s">
        <v>33</v>
      </c>
      <c r="C1058" s="6" t="s">
        <v>34</v>
      </c>
      <c r="D1058" s="6" t="s">
        <v>35</v>
      </c>
      <c r="E1058" s="6" t="s">
        <v>36</v>
      </c>
      <c r="F1058" s="7">
        <f>IF(E1058="-",1,IF(G1058&gt;0,1,0))</f>
        <v>1</v>
      </c>
      <c r="G1058" s="7">
        <v>0</v>
      </c>
      <c r="H1058" s="7">
        <v>5</v>
      </c>
      <c r="I1058" s="7" t="s">
        <v>36</v>
      </c>
      <c r="J1058" s="7">
        <v>3</v>
      </c>
      <c r="K1058" s="7"/>
      <c r="L1058" s="7"/>
      <c r="M1058" s="7"/>
      <c r="N1058" s="7"/>
      <c r="O1058" s="6"/>
      <c r="P1058" s="6"/>
      <c r="Q1058" s="6"/>
      <c r="R1058" s="6"/>
      <c r="S1058" s="6"/>
      <c r="T1058" s="6"/>
      <c r="U1058" s="6"/>
      <c r="V1058" s="7"/>
      <c r="W1058" s="7"/>
      <c r="X1058" s="7"/>
      <c r="Y1058" s="7"/>
      <c r="Z1058" s="6" t="s">
        <v>2880</v>
      </c>
      <c r="AA1058" s="6"/>
      <c r="AB1058" s="6"/>
      <c r="AC1058" s="6"/>
      <c r="AD1058" s="6" t="s">
        <v>2881</v>
      </c>
      <c r="AE1058" s="6" t="s">
        <v>2882</v>
      </c>
      <c r="AF1058" s="6"/>
      <c r="AG1058" s="6"/>
      <c r="AH1058" s="8" t="s">
        <v>1061</v>
      </c>
    </row>
    <row r="1059" spans="1:34" customFormat="1" ht="24">
      <c r="A1059" s="9" t="s">
        <v>2883</v>
      </c>
      <c r="B1059" s="10" t="s">
        <v>42</v>
      </c>
      <c r="C1059" s="10" t="s">
        <v>91</v>
      </c>
      <c r="D1059" s="10" t="s">
        <v>78</v>
      </c>
      <c r="E1059" s="10" t="s">
        <v>66</v>
      </c>
      <c r="F1059" s="7">
        <f>IF(E1059="-",1,IF(G1059&gt;0,1,0))</f>
        <v>1</v>
      </c>
      <c r="G1059" s="7">
        <v>4</v>
      </c>
      <c r="H1059" s="7"/>
      <c r="I1059" s="7">
        <v>2</v>
      </c>
      <c r="J1059" s="7"/>
      <c r="K1059" s="7"/>
      <c r="L1059" s="7"/>
      <c r="M1059" s="7"/>
      <c r="N1059" s="7"/>
      <c r="O1059" s="10"/>
      <c r="P1059" s="10"/>
      <c r="Q1059" s="10"/>
      <c r="R1059" s="10"/>
      <c r="S1059" s="10"/>
      <c r="T1059" s="10"/>
      <c r="U1059" s="10"/>
      <c r="V1059" s="7"/>
      <c r="W1059" s="7"/>
      <c r="X1059" s="7"/>
      <c r="Y1059" s="7"/>
      <c r="Z1059" s="10" t="s">
        <v>414</v>
      </c>
      <c r="AA1059" s="10"/>
      <c r="AB1059" s="10"/>
      <c r="AC1059" s="12" t="s">
        <v>46</v>
      </c>
      <c r="AD1059" s="10" t="s">
        <v>2884</v>
      </c>
      <c r="AE1059" s="10"/>
      <c r="AF1059" s="10"/>
      <c r="AG1059" s="10"/>
      <c r="AH1059" s="11" t="s">
        <v>577</v>
      </c>
    </row>
    <row r="1060" spans="1:34" customFormat="1" ht="24">
      <c r="A1060" s="5" t="s">
        <v>2885</v>
      </c>
      <c r="B1060" s="6" t="s">
        <v>42</v>
      </c>
      <c r="C1060" s="6" t="s">
        <v>43</v>
      </c>
      <c r="D1060" s="6" t="s">
        <v>51</v>
      </c>
      <c r="E1060" s="6" t="s">
        <v>66</v>
      </c>
      <c r="F1060" s="7">
        <f>IF(E1060="-",1,IF(G1060&gt;0,1,0))</f>
        <v>1</v>
      </c>
      <c r="G1060" s="7">
        <v>4</v>
      </c>
      <c r="H1060" s="7"/>
      <c r="I1060" s="7"/>
      <c r="J1060" s="7"/>
      <c r="K1060" s="7"/>
      <c r="L1060" s="7"/>
      <c r="M1060" s="7"/>
      <c r="N1060" s="7"/>
      <c r="O1060" s="6"/>
      <c r="P1060" s="6"/>
      <c r="Q1060" s="6"/>
      <c r="R1060" s="6"/>
      <c r="S1060" s="6"/>
      <c r="T1060" s="6"/>
      <c r="U1060" s="6"/>
      <c r="V1060" s="7"/>
      <c r="W1060" s="7"/>
      <c r="X1060" s="7"/>
      <c r="Y1060" s="7"/>
      <c r="Z1060" s="6"/>
      <c r="AA1060" s="6"/>
      <c r="AB1060" s="6"/>
      <c r="AC1060" s="6" t="s">
        <v>102</v>
      </c>
      <c r="AD1060" s="6" t="s">
        <v>2886</v>
      </c>
      <c r="AE1060" s="6"/>
      <c r="AF1060" s="6" t="s">
        <v>475</v>
      </c>
      <c r="AG1060" s="6"/>
      <c r="AH1060" s="8" t="s">
        <v>48</v>
      </c>
    </row>
    <row r="1061" spans="1:34" customFormat="1" ht="48">
      <c r="A1061" s="9" t="s">
        <v>2887</v>
      </c>
      <c r="B1061" s="10" t="s">
        <v>42</v>
      </c>
      <c r="C1061" s="10" t="s">
        <v>91</v>
      </c>
      <c r="D1061" s="10" t="s">
        <v>35</v>
      </c>
      <c r="E1061" s="10" t="s">
        <v>36</v>
      </c>
      <c r="F1061" s="7">
        <f>IF(E1061="-",1,IF(G1061&gt;0,1,0))</f>
        <v>1</v>
      </c>
      <c r="G1061" s="7">
        <v>0</v>
      </c>
      <c r="H1061" s="7"/>
      <c r="I1061" s="7">
        <v>5</v>
      </c>
      <c r="J1061" s="7"/>
      <c r="K1061" s="7"/>
      <c r="L1061" s="7"/>
      <c r="M1061" s="7"/>
      <c r="N1061" s="7"/>
      <c r="O1061" s="10"/>
      <c r="P1061" s="10"/>
      <c r="Q1061" s="10"/>
      <c r="R1061" s="10"/>
      <c r="S1061" s="10"/>
      <c r="T1061" s="10"/>
      <c r="U1061" s="10"/>
      <c r="V1061" s="7"/>
      <c r="W1061" s="7"/>
      <c r="X1061" s="7"/>
      <c r="Y1061" s="7"/>
      <c r="Z1061" s="10" t="s">
        <v>2888</v>
      </c>
      <c r="AA1061" s="10"/>
      <c r="AB1061" s="10"/>
      <c r="AC1061" s="12" t="s">
        <v>102</v>
      </c>
      <c r="AD1061" s="10" t="s">
        <v>2889</v>
      </c>
      <c r="AE1061" s="10"/>
      <c r="AF1061" s="10"/>
      <c r="AG1061" s="10"/>
      <c r="AH1061" s="11" t="s">
        <v>2458</v>
      </c>
    </row>
    <row r="1062" spans="1:34" customFormat="1" ht="24">
      <c r="A1062" s="5" t="s">
        <v>2890</v>
      </c>
      <c r="B1062" s="6" t="s">
        <v>126</v>
      </c>
      <c r="C1062" s="6" t="s">
        <v>126</v>
      </c>
      <c r="D1062" s="6" t="s">
        <v>51</v>
      </c>
      <c r="E1062" s="6" t="s">
        <v>66</v>
      </c>
      <c r="F1062" s="7">
        <f>IF(E1062="-",1,IF(G1062&gt;0,1,0))</f>
        <v>1</v>
      </c>
      <c r="G1062" s="7">
        <v>1</v>
      </c>
      <c r="H1062" s="7"/>
      <c r="I1062" s="7"/>
      <c r="J1062" s="7"/>
      <c r="K1062" s="7"/>
      <c r="L1062" s="7"/>
      <c r="M1062" s="7"/>
      <c r="N1062" s="7"/>
      <c r="O1062" s="6"/>
      <c r="P1062" s="6"/>
      <c r="Q1062" s="6"/>
      <c r="R1062" s="6"/>
      <c r="S1062" s="6" t="s">
        <v>128</v>
      </c>
      <c r="T1062" s="6" t="s">
        <v>175</v>
      </c>
      <c r="U1062" s="6" t="s">
        <v>151</v>
      </c>
      <c r="V1062" s="7">
        <v>4</v>
      </c>
      <c r="W1062" s="7">
        <v>2</v>
      </c>
      <c r="X1062" s="7">
        <v>4</v>
      </c>
      <c r="Y1062" s="7">
        <v>2</v>
      </c>
      <c r="Z1062" s="6"/>
      <c r="AA1062" s="6" t="s">
        <v>1373</v>
      </c>
      <c r="AB1062" s="6"/>
      <c r="AC1062" s="6"/>
      <c r="AD1062" s="6" t="s">
        <v>2891</v>
      </c>
      <c r="AE1062" s="6"/>
      <c r="AF1062" s="6"/>
      <c r="AG1062" s="6"/>
      <c r="AH1062" s="8" t="s">
        <v>48</v>
      </c>
    </row>
    <row r="1063" spans="1:34" customFormat="1" ht="24">
      <c r="A1063" s="5" t="s">
        <v>2892</v>
      </c>
      <c r="B1063" s="6" t="s">
        <v>126</v>
      </c>
      <c r="C1063" s="6" t="s">
        <v>126</v>
      </c>
      <c r="D1063" s="6" t="s">
        <v>51</v>
      </c>
      <c r="E1063" s="6"/>
      <c r="F1063" s="7"/>
      <c r="G1063" s="7"/>
      <c r="H1063" s="7"/>
      <c r="I1063" s="7"/>
      <c r="J1063" s="7"/>
      <c r="K1063" s="7"/>
      <c r="L1063" s="7"/>
      <c r="M1063" s="7"/>
      <c r="N1063" s="7"/>
      <c r="O1063" s="6"/>
      <c r="P1063" s="6"/>
      <c r="Q1063" s="6"/>
      <c r="R1063" s="6"/>
      <c r="S1063" s="6" t="s">
        <v>128</v>
      </c>
      <c r="T1063" s="6" t="s">
        <v>135</v>
      </c>
      <c r="U1063" s="6" t="s">
        <v>151</v>
      </c>
      <c r="V1063" s="7">
        <v>4</v>
      </c>
      <c r="W1063" s="7">
        <v>4</v>
      </c>
      <c r="X1063" s="7">
        <v>4</v>
      </c>
      <c r="Y1063" s="7">
        <v>4</v>
      </c>
      <c r="Z1063" s="6"/>
      <c r="AA1063" s="6" t="s">
        <v>1373</v>
      </c>
      <c r="AB1063" s="6"/>
      <c r="AC1063" s="6"/>
      <c r="AD1063" s="6" t="s">
        <v>2891</v>
      </c>
      <c r="AE1063" s="6"/>
      <c r="AF1063" s="6"/>
      <c r="AG1063" s="6"/>
      <c r="AH1063" s="8" t="s">
        <v>48</v>
      </c>
    </row>
    <row r="1064" spans="1:34" customFormat="1" ht="48">
      <c r="A1064" s="5" t="s">
        <v>2893</v>
      </c>
      <c r="B1064" s="6" t="s">
        <v>42</v>
      </c>
      <c r="C1064" s="6" t="s">
        <v>96</v>
      </c>
      <c r="D1064" s="6" t="s">
        <v>44</v>
      </c>
      <c r="E1064" s="6" t="s">
        <v>73</v>
      </c>
      <c r="F1064" s="7">
        <f>IF(E1064="-",1,IF(G1064&gt;0,1,0))</f>
        <v>0</v>
      </c>
      <c r="G1064" s="7">
        <v>0</v>
      </c>
      <c r="H1064" s="7"/>
      <c r="I1064" s="7"/>
      <c r="J1064" s="7"/>
      <c r="K1064" s="7"/>
      <c r="L1064" s="7"/>
      <c r="M1064" s="7"/>
      <c r="N1064" s="7"/>
      <c r="O1064" s="6"/>
      <c r="P1064" s="6"/>
      <c r="Q1064" s="6"/>
      <c r="R1064" s="6"/>
      <c r="S1064" s="6"/>
      <c r="T1064" s="6"/>
      <c r="U1064" s="6"/>
      <c r="V1064" s="7">
        <v>6</v>
      </c>
      <c r="W1064" s="7">
        <v>3</v>
      </c>
      <c r="X1064" s="7">
        <v>7</v>
      </c>
      <c r="Y1064" s="7">
        <v>5</v>
      </c>
      <c r="Z1064" s="6"/>
      <c r="AA1064" s="6" t="s">
        <v>2894</v>
      </c>
      <c r="AB1064" s="6"/>
      <c r="AC1064" s="6"/>
      <c r="AD1064" s="6" t="s">
        <v>2895</v>
      </c>
      <c r="AE1064" s="6"/>
      <c r="AF1064" s="6"/>
      <c r="AG1064" s="6"/>
      <c r="AH1064" s="8" t="s">
        <v>108</v>
      </c>
    </row>
    <row r="1065" spans="1:34" customFormat="1" ht="36">
      <c r="A1065" s="9" t="s">
        <v>2896</v>
      </c>
      <c r="B1065" s="10" t="s">
        <v>42</v>
      </c>
      <c r="C1065" s="10" t="s">
        <v>91</v>
      </c>
      <c r="D1065" s="10" t="s">
        <v>160</v>
      </c>
      <c r="E1065" s="10" t="s">
        <v>66</v>
      </c>
      <c r="F1065" s="7">
        <f>IF(E1065="-",1,IF(G1065&gt;0,1,0))</f>
        <v>1</v>
      </c>
      <c r="G1065" s="7">
        <v>4</v>
      </c>
      <c r="H1065" s="7"/>
      <c r="I1065" s="7">
        <v>2</v>
      </c>
      <c r="J1065" s="7"/>
      <c r="K1065" s="7"/>
      <c r="L1065" s="7"/>
      <c r="M1065" s="7"/>
      <c r="N1065" s="7"/>
      <c r="O1065" s="10"/>
      <c r="P1065" s="10"/>
      <c r="Q1065" s="10"/>
      <c r="R1065" s="10"/>
      <c r="S1065" s="10"/>
      <c r="T1065" s="10"/>
      <c r="U1065" s="10"/>
      <c r="V1065" s="7"/>
      <c r="W1065" s="7"/>
      <c r="X1065" s="7"/>
      <c r="Y1065" s="7"/>
      <c r="Z1065" s="10" t="s">
        <v>396</v>
      </c>
      <c r="AA1065" s="10"/>
      <c r="AB1065" s="10"/>
      <c r="AC1065" s="12" t="s">
        <v>46</v>
      </c>
      <c r="AD1065" s="10" t="s">
        <v>2897</v>
      </c>
      <c r="AE1065" s="10"/>
      <c r="AF1065" s="10"/>
      <c r="AG1065" s="10"/>
      <c r="AH1065" s="11" t="s">
        <v>729</v>
      </c>
    </row>
    <row r="1066" spans="1:34" customFormat="1" ht="60">
      <c r="A1066" s="9" t="s">
        <v>2898</v>
      </c>
      <c r="B1066" s="10" t="s">
        <v>42</v>
      </c>
      <c r="C1066" s="10" t="s">
        <v>91</v>
      </c>
      <c r="D1066" s="10" t="s">
        <v>44</v>
      </c>
      <c r="E1066" s="10" t="s">
        <v>66</v>
      </c>
      <c r="F1066" s="7">
        <f>IF(E1066="-",1,IF(G1066&gt;0,1,0))</f>
        <v>0</v>
      </c>
      <c r="G1066" s="7">
        <v>0</v>
      </c>
      <c r="H1066" s="7"/>
      <c r="I1066" s="7">
        <v>2</v>
      </c>
      <c r="J1066" s="7"/>
      <c r="K1066" s="7"/>
      <c r="L1066" s="7"/>
      <c r="M1066" s="7"/>
      <c r="N1066" s="7"/>
      <c r="O1066" s="10"/>
      <c r="P1066" s="10"/>
      <c r="Q1066" s="10"/>
      <c r="R1066" s="10"/>
      <c r="S1066" s="10"/>
      <c r="T1066" s="10"/>
      <c r="U1066" s="10"/>
      <c r="V1066" s="7"/>
      <c r="W1066" s="7"/>
      <c r="X1066" s="7"/>
      <c r="Y1066" s="7"/>
      <c r="Z1066" s="10" t="s">
        <v>2899</v>
      </c>
      <c r="AA1066" s="10"/>
      <c r="AB1066" s="10"/>
      <c r="AC1066" s="12" t="s">
        <v>102</v>
      </c>
      <c r="AD1066" s="10" t="s">
        <v>2900</v>
      </c>
      <c r="AE1066" s="10"/>
      <c r="AF1066" s="10" t="s">
        <v>2901</v>
      </c>
      <c r="AG1066" s="10"/>
      <c r="AH1066" s="11" t="s">
        <v>48</v>
      </c>
    </row>
    <row r="1067" spans="1:34" customFormat="1" ht="24">
      <c r="A1067" s="5" t="s">
        <v>2902</v>
      </c>
      <c r="B1067" s="6" t="s">
        <v>126</v>
      </c>
      <c r="C1067" s="6" t="s">
        <v>126</v>
      </c>
      <c r="D1067" s="6" t="s">
        <v>44</v>
      </c>
      <c r="E1067" s="6" t="s">
        <v>73</v>
      </c>
      <c r="F1067" s="7">
        <f>IF(E1067="-",1,IF(G1067&gt;0,1,0))</f>
        <v>0</v>
      </c>
      <c r="G1067" s="7">
        <v>0</v>
      </c>
      <c r="H1067" s="7"/>
      <c r="I1067" s="7"/>
      <c r="J1067" s="7"/>
      <c r="K1067" s="7"/>
      <c r="L1067" s="7"/>
      <c r="M1067" s="7"/>
      <c r="N1067" s="7"/>
      <c r="O1067" s="6"/>
      <c r="P1067" s="6"/>
      <c r="Q1067" s="6"/>
      <c r="R1067" s="6"/>
      <c r="S1067" s="6" t="s">
        <v>128</v>
      </c>
      <c r="T1067" s="6" t="s">
        <v>129</v>
      </c>
      <c r="U1067" s="6" t="s">
        <v>151</v>
      </c>
      <c r="V1067" s="7">
        <v>5</v>
      </c>
      <c r="W1067" s="7">
        <v>2</v>
      </c>
      <c r="X1067" s="7">
        <v>6</v>
      </c>
      <c r="Y1067" s="7">
        <v>3</v>
      </c>
      <c r="Z1067" s="6"/>
      <c r="AA1067" s="6" t="s">
        <v>974</v>
      </c>
      <c r="AB1067" s="6"/>
      <c r="AC1067" s="6"/>
      <c r="AD1067" s="6" t="s">
        <v>2903</v>
      </c>
      <c r="AE1067" s="6"/>
      <c r="AF1067" s="6"/>
      <c r="AG1067" s="6"/>
      <c r="AH1067" s="8" t="s">
        <v>48</v>
      </c>
    </row>
    <row r="1068" spans="1:34" customFormat="1" ht="24">
      <c r="A1068" s="5" t="s">
        <v>2904</v>
      </c>
      <c r="B1068" s="6" t="s">
        <v>126</v>
      </c>
      <c r="C1068" s="6" t="s">
        <v>126</v>
      </c>
      <c r="D1068" s="6" t="s">
        <v>44</v>
      </c>
      <c r="E1068" s="6"/>
      <c r="F1068" s="7"/>
      <c r="G1068" s="7"/>
      <c r="H1068" s="7"/>
      <c r="I1068" s="7"/>
      <c r="J1068" s="7"/>
      <c r="K1068" s="7"/>
      <c r="L1068" s="7"/>
      <c r="M1068" s="7"/>
      <c r="N1068" s="7"/>
      <c r="O1068" s="6"/>
      <c r="P1068" s="6"/>
      <c r="Q1068" s="6"/>
      <c r="R1068" s="6"/>
      <c r="S1068" s="6" t="s">
        <v>128</v>
      </c>
      <c r="T1068" s="6" t="s">
        <v>135</v>
      </c>
      <c r="U1068" s="6" t="s">
        <v>151</v>
      </c>
      <c r="V1068" s="7">
        <v>5</v>
      </c>
      <c r="W1068" s="7">
        <v>5</v>
      </c>
      <c r="X1068" s="7">
        <v>6</v>
      </c>
      <c r="Y1068" s="7">
        <v>4</v>
      </c>
      <c r="Z1068" s="6"/>
      <c r="AA1068" s="6" t="s">
        <v>974</v>
      </c>
      <c r="AB1068" s="6"/>
      <c r="AC1068" s="6"/>
      <c r="AD1068" s="6" t="s">
        <v>2903</v>
      </c>
      <c r="AE1068" s="6"/>
      <c r="AF1068" s="6"/>
      <c r="AG1068" s="6"/>
      <c r="AH1068" s="8" t="s">
        <v>48</v>
      </c>
    </row>
    <row r="1069" spans="1:34" customFormat="1" ht="36">
      <c r="A1069" s="5" t="s">
        <v>2905</v>
      </c>
      <c r="B1069" s="6" t="s">
        <v>126</v>
      </c>
      <c r="C1069" s="6" t="s">
        <v>126</v>
      </c>
      <c r="D1069" s="6" t="s">
        <v>44</v>
      </c>
      <c r="E1069" s="6" t="s">
        <v>73</v>
      </c>
      <c r="F1069" s="7">
        <f>IF(E1069="-",1,IF(G1069&gt;0,1,0))</f>
        <v>0</v>
      </c>
      <c r="G1069" s="7">
        <v>0</v>
      </c>
      <c r="H1069" s="7"/>
      <c r="I1069" s="7"/>
      <c r="J1069" s="7"/>
      <c r="K1069" s="7"/>
      <c r="L1069" s="7"/>
      <c r="M1069" s="7"/>
      <c r="N1069" s="7"/>
      <c r="O1069" s="6"/>
      <c r="P1069" s="6"/>
      <c r="Q1069" s="6"/>
      <c r="R1069" s="6"/>
      <c r="S1069" s="6" t="s">
        <v>128</v>
      </c>
      <c r="T1069" s="6" t="s">
        <v>175</v>
      </c>
      <c r="U1069" s="6" t="s">
        <v>130</v>
      </c>
      <c r="V1069" s="7">
        <v>5</v>
      </c>
      <c r="W1069" s="7">
        <v>3</v>
      </c>
      <c r="X1069" s="7">
        <v>4</v>
      </c>
      <c r="Y1069" s="7">
        <v>3</v>
      </c>
      <c r="Z1069" s="6"/>
      <c r="AA1069" s="6" t="s">
        <v>131</v>
      </c>
      <c r="AB1069" s="6"/>
      <c r="AC1069" s="6"/>
      <c r="AD1069" s="6" t="s">
        <v>2906</v>
      </c>
      <c r="AE1069" s="6"/>
      <c r="AF1069" s="6" t="s">
        <v>2907</v>
      </c>
      <c r="AG1069" s="6"/>
      <c r="AH1069" s="8" t="s">
        <v>796</v>
      </c>
    </row>
    <row r="1070" spans="1:34" customFormat="1" ht="36">
      <c r="A1070" s="5" t="s">
        <v>2908</v>
      </c>
      <c r="B1070" s="6" t="s">
        <v>126</v>
      </c>
      <c r="C1070" s="6" t="s">
        <v>126</v>
      </c>
      <c r="D1070" s="6" t="s">
        <v>44</v>
      </c>
      <c r="E1070" s="6"/>
      <c r="F1070" s="7"/>
      <c r="G1070" s="7"/>
      <c r="H1070" s="7"/>
      <c r="I1070" s="7"/>
      <c r="J1070" s="7"/>
      <c r="K1070" s="7"/>
      <c r="L1070" s="7"/>
      <c r="M1070" s="7"/>
      <c r="N1070" s="7"/>
      <c r="O1070" s="6"/>
      <c r="P1070" s="6"/>
      <c r="Q1070" s="6"/>
      <c r="R1070" s="6"/>
      <c r="S1070" s="6" t="s">
        <v>128</v>
      </c>
      <c r="T1070" s="6" t="s">
        <v>135</v>
      </c>
      <c r="U1070" s="6" t="s">
        <v>130</v>
      </c>
      <c r="V1070" s="7">
        <v>5</v>
      </c>
      <c r="W1070" s="7">
        <v>6</v>
      </c>
      <c r="X1070" s="7">
        <v>4</v>
      </c>
      <c r="Y1070" s="7">
        <v>7</v>
      </c>
      <c r="Z1070" s="6"/>
      <c r="AA1070" s="6" t="s">
        <v>131</v>
      </c>
      <c r="AB1070" s="6"/>
      <c r="AC1070" s="6"/>
      <c r="AD1070" s="6" t="s">
        <v>2906</v>
      </c>
      <c r="AE1070" s="6"/>
      <c r="AF1070" s="6" t="s">
        <v>2907</v>
      </c>
      <c r="AG1070" s="6"/>
      <c r="AH1070" s="8" t="s">
        <v>796</v>
      </c>
    </row>
    <row r="1071" spans="1:34" customFormat="1" ht="36">
      <c r="A1071" s="5" t="s">
        <v>2909</v>
      </c>
      <c r="B1071" s="6" t="s">
        <v>42</v>
      </c>
      <c r="C1071" s="6" t="s">
        <v>393</v>
      </c>
      <c r="D1071" s="6" t="s">
        <v>51</v>
      </c>
      <c r="E1071" s="6" t="s">
        <v>66</v>
      </c>
      <c r="F1071" s="7">
        <f>IF(E1071="-",1,IF(G1071&gt;0,1,0))</f>
        <v>1</v>
      </c>
      <c r="G1071" s="7">
        <v>4</v>
      </c>
      <c r="H1071" s="7"/>
      <c r="I1071" s="7"/>
      <c r="J1071" s="7"/>
      <c r="K1071" s="7"/>
      <c r="L1071" s="7"/>
      <c r="M1071" s="7"/>
      <c r="N1071" s="7"/>
      <c r="O1071" s="6"/>
      <c r="P1071" s="6"/>
      <c r="Q1071" s="6"/>
      <c r="R1071" s="6"/>
      <c r="S1071" s="6"/>
      <c r="T1071" s="6"/>
      <c r="U1071" s="6"/>
      <c r="V1071" s="7"/>
      <c r="W1071" s="7"/>
      <c r="X1071" s="7"/>
      <c r="Y1071" s="7"/>
      <c r="Z1071" s="6" t="s">
        <v>126</v>
      </c>
      <c r="AA1071" s="6"/>
      <c r="AB1071" s="6"/>
      <c r="AC1071" s="14" t="s">
        <v>102</v>
      </c>
      <c r="AD1071" s="6" t="s">
        <v>2910</v>
      </c>
      <c r="AE1071" s="6"/>
      <c r="AF1071" s="6"/>
      <c r="AG1071" s="6"/>
      <c r="AH1071" s="8" t="s">
        <v>48</v>
      </c>
    </row>
    <row r="1072" spans="1:34" customFormat="1" ht="60">
      <c r="A1072" s="5" t="s">
        <v>2911</v>
      </c>
      <c r="B1072" s="6" t="s">
        <v>42</v>
      </c>
      <c r="C1072" s="6" t="s">
        <v>43</v>
      </c>
      <c r="D1072" s="6" t="s">
        <v>51</v>
      </c>
      <c r="E1072" s="6" t="s">
        <v>45</v>
      </c>
      <c r="F1072" s="7">
        <f>IF(E1072="-",1,IF(G1072&gt;0,1,0))</f>
        <v>1</v>
      </c>
      <c r="G1072" s="7">
        <v>1</v>
      </c>
      <c r="H1072" s="7"/>
      <c r="I1072" s="7"/>
      <c r="J1072" s="7"/>
      <c r="K1072" s="7"/>
      <c r="L1072" s="7"/>
      <c r="M1072" s="7"/>
      <c r="N1072" s="7"/>
      <c r="O1072" s="6"/>
      <c r="P1072" s="6"/>
      <c r="Q1072" s="6"/>
      <c r="R1072" s="6"/>
      <c r="S1072" s="6"/>
      <c r="T1072" s="6"/>
      <c r="U1072" s="6"/>
      <c r="V1072" s="7"/>
      <c r="W1072" s="7"/>
      <c r="X1072" s="7"/>
      <c r="Y1072" s="7"/>
      <c r="Z1072" s="6"/>
      <c r="AA1072" s="6" t="s">
        <v>122</v>
      </c>
      <c r="AB1072" s="6"/>
      <c r="AC1072" s="6" t="s">
        <v>102</v>
      </c>
      <c r="AD1072" s="6" t="s">
        <v>2912</v>
      </c>
      <c r="AE1072" s="6"/>
      <c r="AF1072" s="6"/>
      <c r="AG1072" s="6"/>
      <c r="AH1072" s="8" t="s">
        <v>341</v>
      </c>
    </row>
    <row r="1073" spans="1:34" customFormat="1" ht="15">
      <c r="A1073" s="5" t="s">
        <v>2913</v>
      </c>
      <c r="B1073" s="6" t="s">
        <v>126</v>
      </c>
      <c r="C1073" s="6" t="s">
        <v>126</v>
      </c>
      <c r="D1073" s="6" t="s">
        <v>51</v>
      </c>
      <c r="E1073" s="6" t="s">
        <v>73</v>
      </c>
      <c r="F1073" s="7">
        <f>IF(E1073="-",1,IF(G1073&gt;0,1,0))</f>
        <v>1</v>
      </c>
      <c r="G1073" s="7">
        <v>1</v>
      </c>
      <c r="H1073" s="7"/>
      <c r="I1073" s="7"/>
      <c r="J1073" s="7"/>
      <c r="K1073" s="7"/>
      <c r="L1073" s="7"/>
      <c r="M1073" s="7"/>
      <c r="N1073" s="7"/>
      <c r="O1073" s="6"/>
      <c r="P1073" s="6"/>
      <c r="Q1073" s="6"/>
      <c r="R1073" s="6"/>
      <c r="S1073" s="6" t="s">
        <v>128</v>
      </c>
      <c r="T1073" s="6" t="s">
        <v>175</v>
      </c>
      <c r="U1073" s="6" t="s">
        <v>151</v>
      </c>
      <c r="V1073" s="7">
        <v>5</v>
      </c>
      <c r="W1073" s="7">
        <v>2</v>
      </c>
      <c r="X1073" s="7">
        <v>3</v>
      </c>
      <c r="Y1073" s="7">
        <v>3</v>
      </c>
      <c r="Z1073" s="6"/>
      <c r="AA1073" s="6" t="s">
        <v>343</v>
      </c>
      <c r="AB1073" s="6"/>
      <c r="AC1073" s="6"/>
      <c r="AD1073" s="6" t="s">
        <v>2914</v>
      </c>
      <c r="AE1073" s="6"/>
      <c r="AF1073" s="6"/>
      <c r="AG1073" s="6"/>
      <c r="AH1073" s="8" t="s">
        <v>813</v>
      </c>
    </row>
    <row r="1074" spans="1:34" customFormat="1" ht="15">
      <c r="A1074" s="5" t="s">
        <v>2915</v>
      </c>
      <c r="B1074" s="6" t="s">
        <v>126</v>
      </c>
      <c r="C1074" s="6" t="s">
        <v>126</v>
      </c>
      <c r="D1074" s="6" t="s">
        <v>51</v>
      </c>
      <c r="E1074" s="6"/>
      <c r="F1074" s="7"/>
      <c r="G1074" s="7"/>
      <c r="H1074" s="7"/>
      <c r="I1074" s="7"/>
      <c r="J1074" s="7"/>
      <c r="K1074" s="7"/>
      <c r="L1074" s="7"/>
      <c r="M1074" s="7"/>
      <c r="N1074" s="7"/>
      <c r="O1074" s="6"/>
      <c r="P1074" s="6"/>
      <c r="Q1074" s="6"/>
      <c r="R1074" s="6"/>
      <c r="S1074" s="6" t="s">
        <v>128</v>
      </c>
      <c r="T1074" s="6" t="s">
        <v>135</v>
      </c>
      <c r="U1074" s="6" t="s">
        <v>151</v>
      </c>
      <c r="V1074" s="7">
        <v>5</v>
      </c>
      <c r="W1074" s="7">
        <v>7</v>
      </c>
      <c r="X1074" s="7">
        <v>3</v>
      </c>
      <c r="Y1074" s="7">
        <v>5</v>
      </c>
      <c r="Z1074" s="6"/>
      <c r="AA1074" s="6" t="s">
        <v>343</v>
      </c>
      <c r="AB1074" s="6"/>
      <c r="AC1074" s="6"/>
      <c r="AD1074" s="6" t="s">
        <v>2914</v>
      </c>
      <c r="AE1074" s="6"/>
      <c r="AF1074" s="6"/>
      <c r="AG1074" s="6"/>
      <c r="AH1074" s="8" t="s">
        <v>813</v>
      </c>
    </row>
    <row r="1075" spans="1:34" customFormat="1" ht="60">
      <c r="A1075" s="9" t="s">
        <v>2916</v>
      </c>
      <c r="B1075" s="10" t="s">
        <v>42</v>
      </c>
      <c r="C1075" s="10" t="s">
        <v>91</v>
      </c>
      <c r="D1075" s="6" t="s">
        <v>51</v>
      </c>
      <c r="E1075" s="10" t="s">
        <v>73</v>
      </c>
      <c r="F1075" s="7">
        <f>IF(E1075="-",1,IF(G1075&gt;0,1,0))</f>
        <v>1</v>
      </c>
      <c r="G1075" s="7">
        <v>4</v>
      </c>
      <c r="H1075" s="7"/>
      <c r="I1075" s="7">
        <v>5</v>
      </c>
      <c r="J1075" s="7"/>
      <c r="K1075" s="7"/>
      <c r="L1075" s="7"/>
      <c r="M1075" s="7"/>
      <c r="N1075" s="7"/>
      <c r="O1075" s="10"/>
      <c r="P1075" s="10"/>
      <c r="Q1075" s="10"/>
      <c r="R1075" s="10"/>
      <c r="S1075" s="10"/>
      <c r="T1075" s="10"/>
      <c r="U1075" s="10"/>
      <c r="V1075" s="7"/>
      <c r="W1075" s="7"/>
      <c r="X1075" s="7"/>
      <c r="Y1075" s="7"/>
      <c r="Z1075" s="10" t="s">
        <v>2917</v>
      </c>
      <c r="AA1075" s="10"/>
      <c r="AB1075" s="10"/>
      <c r="AC1075" s="12" t="s">
        <v>46</v>
      </c>
      <c r="AD1075" s="10" t="s">
        <v>2918</v>
      </c>
      <c r="AE1075" s="10"/>
      <c r="AF1075" s="10"/>
      <c r="AG1075" s="10"/>
      <c r="AH1075" s="11" t="s">
        <v>891</v>
      </c>
    </row>
    <row r="1076" spans="1:34" customFormat="1" ht="36">
      <c r="A1076" s="5" t="s">
        <v>2919</v>
      </c>
      <c r="B1076" s="6" t="s">
        <v>33</v>
      </c>
      <c r="C1076" s="6" t="s">
        <v>34</v>
      </c>
      <c r="D1076" s="6" t="s">
        <v>193</v>
      </c>
      <c r="E1076" s="6" t="s">
        <v>36</v>
      </c>
      <c r="F1076" s="7">
        <f>IF(E1076="-",1,IF(G1076&gt;0,1,0))</f>
        <v>1</v>
      </c>
      <c r="G1076" s="7">
        <v>0</v>
      </c>
      <c r="H1076" s="7">
        <v>0</v>
      </c>
      <c r="I1076" s="7" t="s">
        <v>36</v>
      </c>
      <c r="J1076" s="7">
        <v>1</v>
      </c>
      <c r="K1076" s="7"/>
      <c r="L1076" s="7"/>
      <c r="M1076" s="7"/>
      <c r="N1076" s="7"/>
      <c r="O1076" s="6"/>
      <c r="P1076" s="6"/>
      <c r="Q1076" s="6"/>
      <c r="R1076" s="6"/>
      <c r="S1076" s="6"/>
      <c r="T1076" s="6"/>
      <c r="U1076" s="6"/>
      <c r="V1076" s="7"/>
      <c r="W1076" s="7"/>
      <c r="X1076" s="7"/>
      <c r="Y1076" s="7"/>
      <c r="Z1076" s="6"/>
      <c r="AA1076" s="6"/>
      <c r="AB1076" s="6"/>
      <c r="AC1076" s="6"/>
      <c r="AD1076" s="6" t="s">
        <v>2920</v>
      </c>
      <c r="AE1076" s="6"/>
      <c r="AF1076" s="6"/>
      <c r="AG1076" s="6"/>
      <c r="AH1076" s="8" t="s">
        <v>255</v>
      </c>
    </row>
    <row r="1077" spans="1:34" customFormat="1" ht="24">
      <c r="A1077" s="9" t="s">
        <v>2921</v>
      </c>
      <c r="B1077" s="10" t="s">
        <v>42</v>
      </c>
      <c r="C1077" s="10" t="s">
        <v>91</v>
      </c>
      <c r="D1077" s="10" t="s">
        <v>209</v>
      </c>
      <c r="E1077" s="10" t="s">
        <v>36</v>
      </c>
      <c r="F1077" s="7">
        <f>IF(E1077="-",1,IF(G1077&gt;0,1,0))</f>
        <v>1</v>
      </c>
      <c r="G1077" s="7">
        <v>0</v>
      </c>
      <c r="H1077" s="7"/>
      <c r="I1077" s="7">
        <v>1</v>
      </c>
      <c r="J1077" s="7"/>
      <c r="K1077" s="7"/>
      <c r="L1077" s="7"/>
      <c r="M1077" s="7"/>
      <c r="N1077" s="7"/>
      <c r="O1077" s="10"/>
      <c r="P1077" s="10"/>
      <c r="Q1077" s="10"/>
      <c r="R1077" s="10"/>
      <c r="S1077" s="10"/>
      <c r="T1077" s="10"/>
      <c r="U1077" s="10"/>
      <c r="V1077" s="7"/>
      <c r="W1077" s="7"/>
      <c r="X1077" s="7"/>
      <c r="Y1077" s="7"/>
      <c r="Z1077" s="10" t="s">
        <v>2922</v>
      </c>
      <c r="AA1077" s="10"/>
      <c r="AB1077" s="10"/>
      <c r="AC1077" s="12" t="s">
        <v>87</v>
      </c>
      <c r="AD1077" s="10" t="s">
        <v>2923</v>
      </c>
      <c r="AE1077" s="10" t="s">
        <v>2924</v>
      </c>
      <c r="AF1077" s="10"/>
      <c r="AG1077" s="10"/>
      <c r="AH1077" s="11" t="s">
        <v>214</v>
      </c>
    </row>
    <row r="1078" spans="1:34" customFormat="1" ht="48">
      <c r="A1078" s="5" t="s">
        <v>2925</v>
      </c>
      <c r="B1078" s="6" t="s">
        <v>42</v>
      </c>
      <c r="C1078" s="6" t="s">
        <v>65</v>
      </c>
      <c r="D1078" s="6" t="s">
        <v>44</v>
      </c>
      <c r="E1078" s="6" t="s">
        <v>73</v>
      </c>
      <c r="F1078" s="7">
        <f>IF(E1078="-",1,IF(G1078&gt;0,1,0))</f>
        <v>1</v>
      </c>
      <c r="G1078" s="7">
        <v>1</v>
      </c>
      <c r="H1078" s="7"/>
      <c r="I1078" s="7" t="s">
        <v>36</v>
      </c>
      <c r="J1078" s="7"/>
      <c r="K1078" s="7"/>
      <c r="L1078" s="7"/>
      <c r="M1078" s="7"/>
      <c r="N1078" s="7"/>
      <c r="O1078" s="6"/>
      <c r="P1078" s="6"/>
      <c r="Q1078" s="6"/>
      <c r="R1078" s="6"/>
      <c r="S1078" s="6"/>
      <c r="T1078" s="6"/>
      <c r="U1078" s="6"/>
      <c r="V1078" s="7"/>
      <c r="W1078" s="7"/>
      <c r="X1078" s="7"/>
      <c r="Y1078" s="7"/>
      <c r="Z1078" s="6"/>
      <c r="AA1078" s="6" t="s">
        <v>448</v>
      </c>
      <c r="AB1078" s="6"/>
      <c r="AC1078" s="6"/>
      <c r="AD1078" s="6" t="s">
        <v>2926</v>
      </c>
      <c r="AE1078" s="6"/>
      <c r="AF1078" s="6"/>
      <c r="AG1078" s="6"/>
      <c r="AH1078" s="8" t="s">
        <v>704</v>
      </c>
    </row>
    <row r="1079" spans="1:34" customFormat="1" ht="24">
      <c r="A1079" s="5" t="s">
        <v>2927</v>
      </c>
      <c r="B1079" s="6" t="s">
        <v>126</v>
      </c>
      <c r="C1079" s="6" t="s">
        <v>126</v>
      </c>
      <c r="D1079" s="6" t="s">
        <v>160</v>
      </c>
      <c r="E1079" s="6" t="s">
        <v>73</v>
      </c>
      <c r="F1079" s="7">
        <f>IF(E1079="-",1,IF(G1079&gt;0,1,0))</f>
        <v>1</v>
      </c>
      <c r="G1079" s="7">
        <v>1</v>
      </c>
      <c r="H1079" s="7"/>
      <c r="I1079" s="7"/>
      <c r="J1079" s="7"/>
      <c r="K1079" s="7"/>
      <c r="L1079" s="7"/>
      <c r="M1079" s="7"/>
      <c r="N1079" s="7"/>
      <c r="O1079" s="6"/>
      <c r="P1079" s="6"/>
      <c r="Q1079" s="6"/>
      <c r="R1079" s="6"/>
      <c r="S1079" s="6" t="s">
        <v>128</v>
      </c>
      <c r="T1079" s="6" t="s">
        <v>2841</v>
      </c>
      <c r="U1079" s="6" t="s">
        <v>151</v>
      </c>
      <c r="V1079" s="7">
        <v>6</v>
      </c>
      <c r="W1079" s="7">
        <v>2</v>
      </c>
      <c r="X1079" s="7">
        <v>7</v>
      </c>
      <c r="Y1079" s="7">
        <v>2</v>
      </c>
      <c r="Z1079" s="6"/>
      <c r="AA1079" s="6" t="s">
        <v>237</v>
      </c>
      <c r="AB1079" s="6"/>
      <c r="AC1079" s="6"/>
      <c r="AD1079" s="6" t="s">
        <v>2928</v>
      </c>
      <c r="AE1079" s="6"/>
      <c r="AF1079" s="6"/>
      <c r="AG1079" s="6"/>
      <c r="AH1079" s="8" t="s">
        <v>48</v>
      </c>
    </row>
    <row r="1080" spans="1:34" customFormat="1" ht="24">
      <c r="A1080" s="5" t="s">
        <v>2929</v>
      </c>
      <c r="B1080" s="6" t="s">
        <v>126</v>
      </c>
      <c r="C1080" s="6" t="s">
        <v>126</v>
      </c>
      <c r="D1080" s="6" t="s">
        <v>160</v>
      </c>
      <c r="E1080" s="6"/>
      <c r="F1080" s="7"/>
      <c r="G1080" s="7"/>
      <c r="H1080" s="7"/>
      <c r="I1080" s="7"/>
      <c r="J1080" s="7"/>
      <c r="K1080" s="7"/>
      <c r="L1080" s="7"/>
      <c r="M1080" s="7"/>
      <c r="N1080" s="7"/>
      <c r="O1080" s="6"/>
      <c r="P1080" s="6"/>
      <c r="Q1080" s="6"/>
      <c r="R1080" s="6"/>
      <c r="S1080" s="6" t="s">
        <v>128</v>
      </c>
      <c r="T1080" s="6" t="s">
        <v>135</v>
      </c>
      <c r="U1080" s="6" t="s">
        <v>151</v>
      </c>
      <c r="V1080" s="7">
        <v>6</v>
      </c>
      <c r="W1080" s="7">
        <v>4</v>
      </c>
      <c r="X1080" s="7">
        <v>7</v>
      </c>
      <c r="Y1080" s="7">
        <v>7</v>
      </c>
      <c r="Z1080" s="6"/>
      <c r="AA1080" s="6" t="s">
        <v>237</v>
      </c>
      <c r="AB1080" s="6"/>
      <c r="AC1080" s="6"/>
      <c r="AD1080" s="6" t="s">
        <v>2928</v>
      </c>
      <c r="AE1080" s="6"/>
      <c r="AF1080" s="6"/>
      <c r="AG1080" s="6"/>
      <c r="AH1080" s="8" t="s">
        <v>48</v>
      </c>
    </row>
    <row r="1081" spans="1:34" customFormat="1" ht="36">
      <c r="A1081" s="5" t="s">
        <v>2930</v>
      </c>
      <c r="B1081" s="6" t="s">
        <v>126</v>
      </c>
      <c r="C1081" s="6" t="s">
        <v>126</v>
      </c>
      <c r="D1081" s="6" t="s">
        <v>44</v>
      </c>
      <c r="E1081" s="6" t="s">
        <v>66</v>
      </c>
      <c r="F1081" s="7">
        <f>IF(E1081="-",1,IF(G1081&gt;0,1,0))</f>
        <v>1</v>
      </c>
      <c r="G1081" s="7">
        <v>1</v>
      </c>
      <c r="H1081" s="7"/>
      <c r="I1081" s="7"/>
      <c r="J1081" s="7"/>
      <c r="K1081" s="7"/>
      <c r="L1081" s="7"/>
      <c r="M1081" s="7"/>
      <c r="N1081" s="7"/>
      <c r="O1081" s="6"/>
      <c r="P1081" s="6"/>
      <c r="Q1081" s="6"/>
      <c r="R1081" s="6"/>
      <c r="S1081" s="6" t="s">
        <v>128</v>
      </c>
      <c r="T1081" s="6" t="s">
        <v>175</v>
      </c>
      <c r="U1081" s="6" t="s">
        <v>151</v>
      </c>
      <c r="V1081" s="7">
        <v>3</v>
      </c>
      <c r="W1081" s="7">
        <v>2</v>
      </c>
      <c r="X1081" s="7">
        <v>4</v>
      </c>
      <c r="Y1081" s="7">
        <v>2</v>
      </c>
      <c r="Z1081" s="6"/>
      <c r="AA1081" s="6" t="s">
        <v>2011</v>
      </c>
      <c r="AB1081" s="6"/>
      <c r="AC1081" s="6"/>
      <c r="AD1081" s="6" t="s">
        <v>2931</v>
      </c>
      <c r="AE1081" s="6"/>
      <c r="AF1081" s="6"/>
      <c r="AG1081" s="6"/>
      <c r="AH1081" s="8" t="s">
        <v>409</v>
      </c>
    </row>
    <row r="1082" spans="1:34" customFormat="1" ht="36">
      <c r="A1082" s="5" t="s">
        <v>2932</v>
      </c>
      <c r="B1082" s="6" t="s">
        <v>126</v>
      </c>
      <c r="C1082" s="6" t="s">
        <v>126</v>
      </c>
      <c r="D1082" s="6" t="s">
        <v>44</v>
      </c>
      <c r="E1082" s="6"/>
      <c r="F1082" s="7"/>
      <c r="G1082" s="7"/>
      <c r="H1082" s="7"/>
      <c r="I1082" s="7"/>
      <c r="J1082" s="7"/>
      <c r="K1082" s="7"/>
      <c r="L1082" s="7"/>
      <c r="M1082" s="7"/>
      <c r="N1082" s="7"/>
      <c r="O1082" s="6"/>
      <c r="P1082" s="6"/>
      <c r="Q1082" s="6"/>
      <c r="R1082" s="6"/>
      <c r="S1082" s="6" t="s">
        <v>128</v>
      </c>
      <c r="T1082" s="6" t="s">
        <v>135</v>
      </c>
      <c r="U1082" s="6" t="s">
        <v>151</v>
      </c>
      <c r="V1082" s="7">
        <v>3</v>
      </c>
      <c r="W1082" s="7">
        <v>4</v>
      </c>
      <c r="X1082" s="7">
        <v>4</v>
      </c>
      <c r="Y1082" s="7">
        <v>3</v>
      </c>
      <c r="Z1082" s="6"/>
      <c r="AA1082" s="6" t="s">
        <v>2011</v>
      </c>
      <c r="AB1082" s="6"/>
      <c r="AC1082" s="6"/>
      <c r="AD1082" s="6" t="s">
        <v>2931</v>
      </c>
      <c r="AE1082" s="6"/>
      <c r="AF1082" s="6"/>
      <c r="AG1082" s="6"/>
      <c r="AH1082" s="8" t="s">
        <v>409</v>
      </c>
    </row>
    <row r="1083" spans="1:34" customFormat="1" ht="24">
      <c r="A1083" s="5" t="s">
        <v>2933</v>
      </c>
      <c r="B1083" s="6" t="s">
        <v>126</v>
      </c>
      <c r="C1083" s="6" t="s">
        <v>126</v>
      </c>
      <c r="D1083" s="6" t="s">
        <v>160</v>
      </c>
      <c r="E1083" s="6" t="s">
        <v>73</v>
      </c>
      <c r="F1083" s="7">
        <f>IF(E1083="-",1,IF(G1083&gt;0,1,0))</f>
        <v>1</v>
      </c>
      <c r="G1083" s="7">
        <v>1</v>
      </c>
      <c r="H1083" s="7"/>
      <c r="I1083" s="7"/>
      <c r="J1083" s="7"/>
      <c r="K1083" s="7"/>
      <c r="L1083" s="7"/>
      <c r="M1083" s="7"/>
      <c r="N1083" s="7"/>
      <c r="O1083" s="6"/>
      <c r="P1083" s="6"/>
      <c r="Q1083" s="6"/>
      <c r="R1083" s="6"/>
      <c r="S1083" s="6" t="s">
        <v>128</v>
      </c>
      <c r="T1083" s="6" t="s">
        <v>129</v>
      </c>
      <c r="U1083" s="6" t="s">
        <v>151</v>
      </c>
      <c r="V1083" s="7">
        <v>7</v>
      </c>
      <c r="W1083" s="7">
        <v>3</v>
      </c>
      <c r="X1083" s="7">
        <v>7</v>
      </c>
      <c r="Y1083" s="7">
        <v>4</v>
      </c>
      <c r="Z1083" s="6"/>
      <c r="AA1083" s="6" t="s">
        <v>1537</v>
      </c>
      <c r="AB1083" s="6"/>
      <c r="AC1083" s="6"/>
      <c r="AD1083" s="6" t="s">
        <v>2934</v>
      </c>
      <c r="AE1083" s="6"/>
      <c r="AF1083" s="6"/>
      <c r="AG1083" s="6"/>
      <c r="AH1083" s="8" t="s">
        <v>100</v>
      </c>
    </row>
    <row r="1084" spans="1:34" customFormat="1" ht="24">
      <c r="A1084" s="5" t="s">
        <v>2935</v>
      </c>
      <c r="B1084" s="6" t="s">
        <v>126</v>
      </c>
      <c r="C1084" s="6" t="s">
        <v>126</v>
      </c>
      <c r="D1084" s="6" t="s">
        <v>160</v>
      </c>
      <c r="E1084" s="6"/>
      <c r="F1084" s="7"/>
      <c r="G1084" s="7"/>
      <c r="H1084" s="7"/>
      <c r="I1084" s="7"/>
      <c r="J1084" s="7"/>
      <c r="K1084" s="7"/>
      <c r="L1084" s="7"/>
      <c r="M1084" s="7"/>
      <c r="N1084" s="7"/>
      <c r="O1084" s="6"/>
      <c r="P1084" s="6"/>
      <c r="Q1084" s="6"/>
      <c r="R1084" s="6"/>
      <c r="S1084" s="6" t="s">
        <v>128</v>
      </c>
      <c r="T1084" s="6" t="s">
        <v>135</v>
      </c>
      <c r="U1084" s="6" t="s">
        <v>151</v>
      </c>
      <c r="V1084" s="7">
        <v>7</v>
      </c>
      <c r="W1084" s="7">
        <v>5</v>
      </c>
      <c r="X1084" s="7">
        <v>7</v>
      </c>
      <c r="Y1084" s="7">
        <v>8</v>
      </c>
      <c r="Z1084" s="6"/>
      <c r="AA1084" s="6" t="s">
        <v>1537</v>
      </c>
      <c r="AB1084" s="6"/>
      <c r="AC1084" s="6"/>
      <c r="AD1084" s="6" t="s">
        <v>2934</v>
      </c>
      <c r="AE1084" s="6"/>
      <c r="AF1084" s="6"/>
      <c r="AG1084" s="6"/>
      <c r="AH1084" s="8" t="s">
        <v>100</v>
      </c>
    </row>
    <row r="1085" spans="1:34" customFormat="1" ht="36">
      <c r="A1085" s="9" t="s">
        <v>2936</v>
      </c>
      <c r="B1085" s="10" t="s">
        <v>42</v>
      </c>
      <c r="C1085" s="10" t="s">
        <v>91</v>
      </c>
      <c r="D1085" s="10" t="s">
        <v>262</v>
      </c>
      <c r="E1085" s="10" t="s">
        <v>36</v>
      </c>
      <c r="F1085" s="7">
        <f>IF(E1085="-",1,IF(G1085&gt;0,1,0))</f>
        <v>1</v>
      </c>
      <c r="G1085" s="7">
        <v>0</v>
      </c>
      <c r="H1085" s="7"/>
      <c r="I1085" s="7">
        <v>4</v>
      </c>
      <c r="J1085" s="7"/>
      <c r="K1085" s="7"/>
      <c r="L1085" s="7"/>
      <c r="M1085" s="7"/>
      <c r="N1085" s="7"/>
      <c r="O1085" s="10"/>
      <c r="P1085" s="10"/>
      <c r="Q1085" s="10"/>
      <c r="R1085" s="10"/>
      <c r="S1085" s="10"/>
      <c r="T1085" s="10"/>
      <c r="U1085" s="10"/>
      <c r="V1085" s="7"/>
      <c r="W1085" s="7"/>
      <c r="X1085" s="7"/>
      <c r="Y1085" s="7"/>
      <c r="Z1085" s="10" t="s">
        <v>2937</v>
      </c>
      <c r="AA1085" s="10"/>
      <c r="AB1085" s="10"/>
      <c r="AC1085" s="12" t="s">
        <v>87</v>
      </c>
      <c r="AD1085" s="10" t="s">
        <v>2938</v>
      </c>
      <c r="AE1085" s="10" t="s">
        <v>2939</v>
      </c>
      <c r="AF1085" s="10"/>
      <c r="AG1085" s="10"/>
      <c r="AH1085" s="11" t="s">
        <v>492</v>
      </c>
    </row>
    <row r="1086" spans="1:34" customFormat="1" ht="24">
      <c r="A1086" s="5" t="s">
        <v>2940</v>
      </c>
      <c r="B1086" s="6" t="s">
        <v>42</v>
      </c>
      <c r="C1086" s="6" t="s">
        <v>96</v>
      </c>
      <c r="D1086" s="6" t="s">
        <v>44</v>
      </c>
      <c r="E1086" s="6" t="s">
        <v>73</v>
      </c>
      <c r="F1086" s="7">
        <f>IF(E1086="-",1,IF(G1086&gt;0,1,0))</f>
        <v>0</v>
      </c>
      <c r="G1086" s="7">
        <v>0</v>
      </c>
      <c r="H1086" s="7"/>
      <c r="I1086" s="7"/>
      <c r="J1086" s="7"/>
      <c r="K1086" s="7"/>
      <c r="L1086" s="7"/>
      <c r="M1086" s="7"/>
      <c r="N1086" s="7"/>
      <c r="O1086" s="6"/>
      <c r="P1086" s="6"/>
      <c r="Q1086" s="6"/>
      <c r="R1086" s="6"/>
      <c r="S1086" s="6"/>
      <c r="T1086" s="6"/>
      <c r="U1086" s="6"/>
      <c r="V1086" s="7">
        <v>6</v>
      </c>
      <c r="W1086" s="7">
        <v>4</v>
      </c>
      <c r="X1086" s="7">
        <v>5</v>
      </c>
      <c r="Y1086" s="7">
        <v>4</v>
      </c>
      <c r="Z1086" s="6"/>
      <c r="AA1086" s="6" t="s">
        <v>1112</v>
      </c>
      <c r="AB1086" s="6" t="s">
        <v>54</v>
      </c>
      <c r="AC1086" s="6"/>
      <c r="AD1086" s="6" t="s">
        <v>2941</v>
      </c>
      <c r="AE1086" s="6"/>
      <c r="AF1086" s="6"/>
      <c r="AG1086" s="6"/>
      <c r="AH1086" s="8" t="s">
        <v>479</v>
      </c>
    </row>
    <row r="1087" spans="1:34" customFormat="1" ht="36">
      <c r="A1087" s="9" t="s">
        <v>2942</v>
      </c>
      <c r="B1087" s="10" t="s">
        <v>42</v>
      </c>
      <c r="C1087" s="10" t="s">
        <v>91</v>
      </c>
      <c r="D1087" s="10" t="s">
        <v>193</v>
      </c>
      <c r="E1087" s="10" t="s">
        <v>36</v>
      </c>
      <c r="F1087" s="7">
        <f>IF(E1087="-",1,IF(G1087&gt;0,1,0))</f>
        <v>1</v>
      </c>
      <c r="G1087" s="7">
        <v>0</v>
      </c>
      <c r="H1087" s="7"/>
      <c r="I1087" s="7">
        <v>6</v>
      </c>
      <c r="J1087" s="7"/>
      <c r="K1087" s="7"/>
      <c r="L1087" s="7"/>
      <c r="M1087" s="7"/>
      <c r="N1087" s="7"/>
      <c r="O1087" s="10"/>
      <c r="P1087" s="10"/>
      <c r="Q1087" s="10"/>
      <c r="R1087" s="10"/>
      <c r="S1087" s="10"/>
      <c r="T1087" s="10"/>
      <c r="U1087" s="10"/>
      <c r="V1087" s="7"/>
      <c r="W1087" s="7"/>
      <c r="X1087" s="7"/>
      <c r="Y1087" s="7"/>
      <c r="Z1087" s="10" t="s">
        <v>2943</v>
      </c>
      <c r="AA1087" s="10"/>
      <c r="AB1087" s="10"/>
      <c r="AC1087" s="12" t="s">
        <v>87</v>
      </c>
      <c r="AD1087" s="10" t="s">
        <v>2944</v>
      </c>
      <c r="AE1087" s="10" t="s">
        <v>2945</v>
      </c>
      <c r="AF1087" s="10"/>
      <c r="AG1087" s="10"/>
      <c r="AH1087" s="11" t="s">
        <v>63</v>
      </c>
    </row>
    <row r="1088" spans="1:34" customFormat="1" ht="48">
      <c r="A1088" s="9" t="s">
        <v>2946</v>
      </c>
      <c r="B1088" s="10" t="s">
        <v>42</v>
      </c>
      <c r="C1088" s="10" t="s">
        <v>91</v>
      </c>
      <c r="D1088" s="10" t="s">
        <v>193</v>
      </c>
      <c r="E1088" s="10" t="s">
        <v>36</v>
      </c>
      <c r="F1088" s="7">
        <f>IF(E1088="-",1,IF(G1088&gt;0,1,0))</f>
        <v>1</v>
      </c>
      <c r="G1088" s="7">
        <v>0</v>
      </c>
      <c r="H1088" s="7"/>
      <c r="I1088" s="7">
        <v>2</v>
      </c>
      <c r="J1088" s="7"/>
      <c r="K1088" s="7"/>
      <c r="L1088" s="7"/>
      <c r="M1088" s="7"/>
      <c r="N1088" s="7"/>
      <c r="O1088" s="10"/>
      <c r="P1088" s="10"/>
      <c r="Q1088" s="10"/>
      <c r="R1088" s="10"/>
      <c r="S1088" s="10"/>
      <c r="T1088" s="10"/>
      <c r="U1088" s="10"/>
      <c r="V1088" s="7"/>
      <c r="W1088" s="7"/>
      <c r="X1088" s="7"/>
      <c r="Y1088" s="7"/>
      <c r="Z1088" s="10" t="s">
        <v>2947</v>
      </c>
      <c r="AA1088" s="10"/>
      <c r="AB1088" s="10"/>
      <c r="AC1088" s="12" t="s">
        <v>102</v>
      </c>
      <c r="AD1088" s="10" t="s">
        <v>2948</v>
      </c>
      <c r="AE1088" s="10" t="s">
        <v>2949</v>
      </c>
      <c r="AF1088" s="10"/>
      <c r="AG1088" s="10"/>
      <c r="AH1088" s="11" t="s">
        <v>523</v>
      </c>
    </row>
    <row r="1089" spans="1:34" customFormat="1" ht="36">
      <c r="A1089" s="9" t="s">
        <v>2950</v>
      </c>
      <c r="B1089" s="10" t="s">
        <v>42</v>
      </c>
      <c r="C1089" s="10" t="s">
        <v>91</v>
      </c>
      <c r="D1089" s="10" t="s">
        <v>318</v>
      </c>
      <c r="E1089" s="10" t="s">
        <v>36</v>
      </c>
      <c r="F1089" s="7">
        <f>IF(E1089="-",1,IF(G1089&gt;0,1,0))</f>
        <v>1</v>
      </c>
      <c r="G1089" s="7">
        <v>0</v>
      </c>
      <c r="H1089" s="7"/>
      <c r="I1089" s="7">
        <v>1</v>
      </c>
      <c r="J1089" s="7"/>
      <c r="K1089" s="7"/>
      <c r="L1089" s="7"/>
      <c r="M1089" s="7"/>
      <c r="N1089" s="7"/>
      <c r="O1089" s="10"/>
      <c r="P1089" s="10"/>
      <c r="Q1089" s="10"/>
      <c r="R1089" s="10"/>
      <c r="S1089" s="10"/>
      <c r="T1089" s="10"/>
      <c r="U1089" s="10"/>
      <c r="V1089" s="7"/>
      <c r="W1089" s="7"/>
      <c r="X1089" s="7"/>
      <c r="Y1089" s="7"/>
      <c r="Z1089" s="10" t="s">
        <v>2951</v>
      </c>
      <c r="AA1089" s="10"/>
      <c r="AB1089" s="10"/>
      <c r="AC1089" s="12" t="s">
        <v>46</v>
      </c>
      <c r="AD1089" s="10" t="s">
        <v>2952</v>
      </c>
      <c r="AE1089" s="10" t="s">
        <v>2953</v>
      </c>
      <c r="AF1089" s="10"/>
      <c r="AG1089" s="10"/>
      <c r="AH1089" s="11" t="s">
        <v>523</v>
      </c>
    </row>
    <row r="1090" spans="1:34" customFormat="1" ht="36">
      <c r="A1090" s="5" t="s">
        <v>2954</v>
      </c>
      <c r="B1090" s="6" t="s">
        <v>42</v>
      </c>
      <c r="C1090" s="6" t="s">
        <v>161</v>
      </c>
      <c r="D1090" s="6" t="s">
        <v>127</v>
      </c>
      <c r="E1090" s="6" t="s">
        <v>138</v>
      </c>
      <c r="F1090" s="7">
        <f>IF(E1090="-",1,IF(G1090&gt;0,1,0))</f>
        <v>0</v>
      </c>
      <c r="G1090" s="7">
        <v>0</v>
      </c>
      <c r="H1090" s="7"/>
      <c r="I1090" s="7"/>
      <c r="J1090" s="7"/>
      <c r="K1090" s="7">
        <v>1</v>
      </c>
      <c r="L1090" s="7"/>
      <c r="M1090" s="7"/>
      <c r="N1090" s="7"/>
      <c r="O1090" s="6"/>
      <c r="P1090" s="6"/>
      <c r="Q1090" s="6"/>
      <c r="R1090" s="6"/>
      <c r="S1090" s="6"/>
      <c r="T1090" s="6"/>
      <c r="U1090" s="6"/>
      <c r="V1090" s="7"/>
      <c r="W1090" s="7"/>
      <c r="X1090" s="7"/>
      <c r="Y1090" s="7"/>
      <c r="Z1090" s="6" t="s">
        <v>603</v>
      </c>
      <c r="AA1090" s="6" t="s">
        <v>122</v>
      </c>
      <c r="AB1090" s="6"/>
      <c r="AC1090" s="6"/>
      <c r="AD1090" s="6" t="s">
        <v>2955</v>
      </c>
      <c r="AE1090" s="6"/>
      <c r="AF1090" s="6"/>
      <c r="AG1090" s="6"/>
      <c r="AH1090" s="8" t="s">
        <v>398</v>
      </c>
    </row>
    <row r="1091" spans="1:34" customFormat="1" ht="60">
      <c r="A1091" s="5" t="s">
        <v>2956</v>
      </c>
      <c r="B1091" s="6" t="s">
        <v>42</v>
      </c>
      <c r="C1091" s="6" t="s">
        <v>161</v>
      </c>
      <c r="D1091" s="6" t="s">
        <v>44</v>
      </c>
      <c r="E1091" s="6" t="s">
        <v>45</v>
      </c>
      <c r="F1091" s="7">
        <f>IF(E1091="-",1,IF(G1091&gt;0,1,0))</f>
        <v>1</v>
      </c>
      <c r="G1091" s="7">
        <v>1</v>
      </c>
      <c r="H1091" s="7"/>
      <c r="I1091" s="7"/>
      <c r="J1091" s="7"/>
      <c r="K1091" s="7">
        <v>4</v>
      </c>
      <c r="L1091" s="7"/>
      <c r="M1091" s="7"/>
      <c r="N1091" s="7"/>
      <c r="O1091" s="6"/>
      <c r="P1091" s="6"/>
      <c r="Q1091" s="6"/>
      <c r="R1091" s="6"/>
      <c r="S1091" s="6"/>
      <c r="T1091" s="6"/>
      <c r="U1091" s="6"/>
      <c r="V1091" s="7"/>
      <c r="W1091" s="7"/>
      <c r="X1091" s="7"/>
      <c r="Y1091" s="7"/>
      <c r="Z1091" s="6" t="s">
        <v>2957</v>
      </c>
      <c r="AA1091" s="6" t="s">
        <v>122</v>
      </c>
      <c r="AB1091" s="6"/>
      <c r="AC1091" s="6"/>
      <c r="AD1091" s="6" t="s">
        <v>2958</v>
      </c>
      <c r="AE1091" s="6"/>
      <c r="AF1091" s="6"/>
      <c r="AG1091" s="6"/>
      <c r="AH1091" s="8" t="s">
        <v>330</v>
      </c>
    </row>
    <row r="1092" spans="1:34" customFormat="1" ht="15">
      <c r="A1092" s="5" t="s">
        <v>2959</v>
      </c>
      <c r="B1092" s="6" t="s">
        <v>33</v>
      </c>
      <c r="C1092" s="6" t="s">
        <v>34</v>
      </c>
      <c r="D1092" s="6" t="s">
        <v>78</v>
      </c>
      <c r="E1092" s="6" t="s">
        <v>66</v>
      </c>
      <c r="F1092" s="7">
        <f>IF(E1092="-",1,IF(G1092&gt;0,1,0))</f>
        <v>1</v>
      </c>
      <c r="G1092" s="7">
        <v>4</v>
      </c>
      <c r="H1092" s="7">
        <v>5</v>
      </c>
      <c r="I1092" s="7" t="s">
        <v>36</v>
      </c>
      <c r="J1092" s="7">
        <v>4</v>
      </c>
      <c r="K1092" s="7"/>
      <c r="L1092" s="7"/>
      <c r="M1092" s="7"/>
      <c r="N1092" s="7"/>
      <c r="O1092" s="6"/>
      <c r="P1092" s="6"/>
      <c r="Q1092" s="6"/>
      <c r="R1092" s="6"/>
      <c r="S1092" s="6"/>
      <c r="T1092" s="6"/>
      <c r="U1092" s="6"/>
      <c r="V1092" s="7"/>
      <c r="W1092" s="7"/>
      <c r="X1092" s="7"/>
      <c r="Y1092" s="7"/>
      <c r="Z1092" s="6"/>
      <c r="AA1092" s="6"/>
      <c r="AB1092" s="6"/>
      <c r="AC1092" s="6"/>
      <c r="AD1092" s="6" t="s">
        <v>2960</v>
      </c>
      <c r="AE1092" s="6"/>
      <c r="AF1092" s="6"/>
      <c r="AG1092" s="6"/>
      <c r="AH1092" s="8" t="s">
        <v>409</v>
      </c>
    </row>
    <row r="1093" spans="1:34" customFormat="1" ht="60">
      <c r="A1093" s="9" t="s">
        <v>2961</v>
      </c>
      <c r="B1093" s="6" t="s">
        <v>42</v>
      </c>
      <c r="C1093" s="10" t="s">
        <v>58</v>
      </c>
      <c r="D1093" s="10" t="s">
        <v>44</v>
      </c>
      <c r="E1093" s="10" t="s">
        <v>45</v>
      </c>
      <c r="F1093" s="7">
        <f>IF(E1093="-",1,IF(G1093&gt;0,1,0))</f>
        <v>0</v>
      </c>
      <c r="G1093" s="7">
        <v>0</v>
      </c>
      <c r="H1093" s="7"/>
      <c r="I1093" s="7"/>
      <c r="J1093" s="7"/>
      <c r="K1093" s="7"/>
      <c r="L1093" s="7"/>
      <c r="M1093" s="7"/>
      <c r="N1093" s="7"/>
      <c r="O1093" s="6"/>
      <c r="P1093" s="6"/>
      <c r="Q1093" s="6"/>
      <c r="R1093" s="6"/>
      <c r="S1093" s="6"/>
      <c r="T1093" s="10"/>
      <c r="U1093" s="6"/>
      <c r="V1093" s="7"/>
      <c r="W1093" s="7"/>
      <c r="X1093" s="7"/>
      <c r="Y1093" s="7"/>
      <c r="Z1093" s="10" t="s">
        <v>411</v>
      </c>
      <c r="AA1093" s="10" t="s">
        <v>122</v>
      </c>
      <c r="AB1093" s="10"/>
      <c r="AC1093" s="10"/>
      <c r="AD1093" s="10" t="s">
        <v>2962</v>
      </c>
      <c r="AE1093" s="10"/>
      <c r="AF1093" s="10"/>
      <c r="AG1093" s="10"/>
      <c r="AH1093" s="11" t="s">
        <v>409</v>
      </c>
    </row>
    <row r="1094" spans="1:34" customFormat="1" ht="24">
      <c r="A1094" s="9" t="s">
        <v>2963</v>
      </c>
      <c r="B1094" s="10" t="s">
        <v>42</v>
      </c>
      <c r="C1094" s="10" t="s">
        <v>91</v>
      </c>
      <c r="D1094" s="6" t="s">
        <v>51</v>
      </c>
      <c r="E1094" s="10" t="s">
        <v>66</v>
      </c>
      <c r="F1094" s="7">
        <f>IF(E1094="-",1,IF(G1094&gt;0,1,0))</f>
        <v>1</v>
      </c>
      <c r="G1094" s="7">
        <v>4</v>
      </c>
      <c r="H1094" s="7"/>
      <c r="I1094" s="7">
        <v>3</v>
      </c>
      <c r="J1094" s="7"/>
      <c r="K1094" s="7"/>
      <c r="L1094" s="7"/>
      <c r="M1094" s="7"/>
      <c r="N1094" s="7"/>
      <c r="O1094" s="10"/>
      <c r="P1094" s="10"/>
      <c r="Q1094" s="10"/>
      <c r="R1094" s="10"/>
      <c r="S1094" s="10"/>
      <c r="T1094" s="10"/>
      <c r="U1094" s="10"/>
      <c r="V1094" s="7"/>
      <c r="W1094" s="7"/>
      <c r="X1094" s="7"/>
      <c r="Y1094" s="7"/>
      <c r="Z1094" s="10" t="s">
        <v>1670</v>
      </c>
      <c r="AA1094" s="10"/>
      <c r="AB1094" s="10"/>
      <c r="AC1094" s="12" t="s">
        <v>46</v>
      </c>
      <c r="AD1094" s="10" t="s">
        <v>2964</v>
      </c>
      <c r="AE1094" s="10"/>
      <c r="AF1094" s="10"/>
      <c r="AG1094" s="10"/>
      <c r="AH1094" s="11" t="s">
        <v>166</v>
      </c>
    </row>
    <row r="1095" spans="1:34" customFormat="1" ht="24">
      <c r="A1095" s="5" t="s">
        <v>2965</v>
      </c>
      <c r="B1095" s="6" t="s">
        <v>42</v>
      </c>
      <c r="C1095" s="6" t="s">
        <v>96</v>
      </c>
      <c r="D1095" s="6" t="s">
        <v>160</v>
      </c>
      <c r="E1095" s="6" t="s">
        <v>66</v>
      </c>
      <c r="F1095" s="7">
        <f>IF(E1095="-",1,IF(G1095&gt;0,1,0))</f>
        <v>1</v>
      </c>
      <c r="G1095" s="7">
        <v>4</v>
      </c>
      <c r="H1095" s="7"/>
      <c r="I1095" s="7"/>
      <c r="J1095" s="7"/>
      <c r="K1095" s="7"/>
      <c r="L1095" s="7"/>
      <c r="M1095" s="7"/>
      <c r="N1095" s="7"/>
      <c r="O1095" s="6"/>
      <c r="P1095" s="6"/>
      <c r="Q1095" s="6"/>
      <c r="R1095" s="6"/>
      <c r="S1095" s="6"/>
      <c r="T1095" s="6"/>
      <c r="U1095" s="6"/>
      <c r="V1095" s="7">
        <v>5</v>
      </c>
      <c r="W1095" s="7">
        <v>3</v>
      </c>
      <c r="X1095" s="7">
        <v>4</v>
      </c>
      <c r="Y1095" s="7">
        <v>5</v>
      </c>
      <c r="Z1095" s="6"/>
      <c r="AA1095" s="6" t="s">
        <v>206</v>
      </c>
      <c r="AB1095" s="6"/>
      <c r="AC1095" s="6"/>
      <c r="AD1095" s="6" t="s">
        <v>2966</v>
      </c>
      <c r="AE1095" s="6"/>
      <c r="AF1095" s="6"/>
      <c r="AG1095" s="6"/>
      <c r="AH1095" s="8" t="s">
        <v>471</v>
      </c>
    </row>
    <row r="1096" spans="1:34" customFormat="1" ht="24">
      <c r="A1096" s="5" t="s">
        <v>2967</v>
      </c>
      <c r="B1096" s="6" t="s">
        <v>42</v>
      </c>
      <c r="C1096" s="6" t="s">
        <v>393</v>
      </c>
      <c r="D1096" s="6" t="s">
        <v>78</v>
      </c>
      <c r="E1096" s="6" t="s">
        <v>66</v>
      </c>
      <c r="F1096" s="7">
        <f>IF(E1096="-",1,IF(G1096&gt;0,1,0))</f>
        <v>1</v>
      </c>
      <c r="G1096" s="7">
        <v>4</v>
      </c>
      <c r="H1096" s="7"/>
      <c r="I1096" s="7"/>
      <c r="J1096" s="7"/>
      <c r="K1096" s="7"/>
      <c r="L1096" s="7"/>
      <c r="M1096" s="7"/>
      <c r="N1096" s="7"/>
      <c r="O1096" s="6"/>
      <c r="P1096" s="6"/>
      <c r="Q1096" s="6"/>
      <c r="R1096" s="6"/>
      <c r="S1096" s="6"/>
      <c r="T1096" s="6"/>
      <c r="U1096" s="6"/>
      <c r="V1096" s="7"/>
      <c r="W1096" s="7"/>
      <c r="X1096" s="7"/>
      <c r="Y1096" s="7"/>
      <c r="Z1096" s="6"/>
      <c r="AA1096" s="6"/>
      <c r="AB1096" s="6"/>
      <c r="AC1096" s="14" t="s">
        <v>46</v>
      </c>
      <c r="AD1096" s="6" t="s">
        <v>2968</v>
      </c>
      <c r="AE1096" s="6"/>
      <c r="AF1096" s="6" t="s">
        <v>2969</v>
      </c>
      <c r="AG1096" s="6"/>
      <c r="AH1096" s="8" t="s">
        <v>476</v>
      </c>
    </row>
    <row r="1097" spans="1:34" customFormat="1" ht="60">
      <c r="A1097" s="5" t="s">
        <v>2970</v>
      </c>
      <c r="B1097" s="6" t="s">
        <v>42</v>
      </c>
      <c r="C1097" s="6" t="s">
        <v>50</v>
      </c>
      <c r="D1097" s="6" t="s">
        <v>247</v>
      </c>
      <c r="E1097" s="6" t="s">
        <v>2971</v>
      </c>
      <c r="F1097" s="7">
        <f>IF(E1097="-",1,IF(G1097&gt;0,1,0))</f>
        <v>0</v>
      </c>
      <c r="G1097" s="7">
        <v>0</v>
      </c>
      <c r="H1097" s="7"/>
      <c r="I1097" s="7"/>
      <c r="J1097" s="7"/>
      <c r="K1097" s="7"/>
      <c r="L1097" s="7"/>
      <c r="M1097" s="7"/>
      <c r="N1097" s="7"/>
      <c r="O1097" s="6"/>
      <c r="P1097" s="6"/>
      <c r="Q1097" s="6"/>
      <c r="R1097" s="6"/>
      <c r="S1097" s="6"/>
      <c r="T1097" s="6"/>
      <c r="U1097" s="6"/>
      <c r="V1097" s="7">
        <v>6</v>
      </c>
      <c r="W1097" s="7">
        <v>5</v>
      </c>
      <c r="X1097" s="7">
        <v>5</v>
      </c>
      <c r="Y1097" s="7">
        <v>4</v>
      </c>
      <c r="Z1097" s="6" t="s">
        <v>406</v>
      </c>
      <c r="AA1097" s="6" t="s">
        <v>1290</v>
      </c>
      <c r="AB1097" s="6" t="s">
        <v>54</v>
      </c>
      <c r="AC1097" s="6"/>
      <c r="AD1097" s="6" t="s">
        <v>2972</v>
      </c>
      <c r="AE1097" s="6"/>
      <c r="AF1097" s="6"/>
      <c r="AG1097" s="6"/>
      <c r="AH1097" s="8" t="s">
        <v>48</v>
      </c>
    </row>
    <row r="1098" spans="1:34" customFormat="1" ht="24">
      <c r="A1098" s="5" t="s">
        <v>2973</v>
      </c>
      <c r="B1098" s="6" t="s">
        <v>126</v>
      </c>
      <c r="C1098" s="6" t="s">
        <v>126</v>
      </c>
      <c r="D1098" s="6" t="s">
        <v>51</v>
      </c>
      <c r="E1098" s="6" t="s">
        <v>45</v>
      </c>
      <c r="F1098" s="7">
        <f>IF(E1098="-",1,IF(G1098&gt;0,1,0))</f>
        <v>1</v>
      </c>
      <c r="G1098" s="7">
        <v>1</v>
      </c>
      <c r="H1098" s="7"/>
      <c r="I1098" s="7"/>
      <c r="J1098" s="7"/>
      <c r="K1098" s="7"/>
      <c r="L1098" s="7"/>
      <c r="M1098" s="7"/>
      <c r="N1098" s="7"/>
      <c r="O1098" s="6"/>
      <c r="P1098" s="6"/>
      <c r="Q1098" s="6"/>
      <c r="R1098" s="6"/>
      <c r="S1098" s="6" t="s">
        <v>128</v>
      </c>
      <c r="T1098" s="6" t="s">
        <v>129</v>
      </c>
      <c r="U1098" s="6" t="s">
        <v>151</v>
      </c>
      <c r="V1098" s="7">
        <v>4</v>
      </c>
      <c r="W1098" s="7">
        <v>1</v>
      </c>
      <c r="X1098" s="7">
        <v>5</v>
      </c>
      <c r="Y1098" s="7">
        <v>1</v>
      </c>
      <c r="Z1098" s="6"/>
      <c r="AA1098" s="6" t="s">
        <v>2974</v>
      </c>
      <c r="AB1098" s="6"/>
      <c r="AC1098" s="6"/>
      <c r="AD1098" s="6" t="s">
        <v>2975</v>
      </c>
      <c r="AE1098" s="6"/>
      <c r="AF1098" s="6"/>
      <c r="AG1098" s="6"/>
      <c r="AH1098" s="8" t="s">
        <v>457</v>
      </c>
    </row>
    <row r="1099" spans="1:34" customFormat="1" ht="24">
      <c r="A1099" s="5" t="s">
        <v>2976</v>
      </c>
      <c r="B1099" s="6" t="s">
        <v>126</v>
      </c>
      <c r="C1099" s="6" t="s">
        <v>126</v>
      </c>
      <c r="D1099" s="6" t="s">
        <v>51</v>
      </c>
      <c r="E1099" s="6"/>
      <c r="F1099" s="7"/>
      <c r="G1099" s="7"/>
      <c r="H1099" s="7"/>
      <c r="I1099" s="7"/>
      <c r="J1099" s="7"/>
      <c r="K1099" s="7"/>
      <c r="L1099" s="7"/>
      <c r="M1099" s="7"/>
      <c r="N1099" s="7"/>
      <c r="O1099" s="6"/>
      <c r="P1099" s="6"/>
      <c r="Q1099" s="6"/>
      <c r="R1099" s="6"/>
      <c r="S1099" s="6" t="s">
        <v>128</v>
      </c>
      <c r="T1099" s="6" t="s">
        <v>135</v>
      </c>
      <c r="U1099" s="6" t="s">
        <v>151</v>
      </c>
      <c r="V1099" s="7">
        <v>4</v>
      </c>
      <c r="W1099" s="7">
        <v>3</v>
      </c>
      <c r="X1099" s="7">
        <v>5</v>
      </c>
      <c r="Y1099" s="7">
        <v>5</v>
      </c>
      <c r="Z1099" s="6"/>
      <c r="AA1099" s="6" t="s">
        <v>2974</v>
      </c>
      <c r="AB1099" s="6"/>
      <c r="AC1099" s="6"/>
      <c r="AD1099" s="6" t="s">
        <v>2975</v>
      </c>
      <c r="AE1099" s="6"/>
      <c r="AF1099" s="6"/>
      <c r="AG1099" s="6"/>
      <c r="AH1099" s="8" t="s">
        <v>457</v>
      </c>
    </row>
    <row r="1100" spans="1:34" customFormat="1" ht="15">
      <c r="A1100" s="5" t="s">
        <v>2977</v>
      </c>
      <c r="B1100" s="6" t="s">
        <v>126</v>
      </c>
      <c r="C1100" s="6" t="s">
        <v>126</v>
      </c>
      <c r="D1100" s="6" t="s">
        <v>160</v>
      </c>
      <c r="E1100" s="6" t="s">
        <v>73</v>
      </c>
      <c r="F1100" s="7">
        <f>IF(E1100="-",1,IF(G1100&gt;0,1,0))</f>
        <v>1</v>
      </c>
      <c r="G1100" s="7">
        <v>1</v>
      </c>
      <c r="H1100" s="7"/>
      <c r="I1100" s="7"/>
      <c r="J1100" s="7"/>
      <c r="K1100" s="7"/>
      <c r="L1100" s="7"/>
      <c r="M1100" s="7"/>
      <c r="N1100" s="7"/>
      <c r="O1100" s="6"/>
      <c r="P1100" s="6"/>
      <c r="Q1100" s="6"/>
      <c r="R1100" s="6"/>
      <c r="S1100" s="6" t="s">
        <v>128</v>
      </c>
      <c r="T1100" s="6" t="s">
        <v>129</v>
      </c>
      <c r="U1100" s="6" t="s">
        <v>151</v>
      </c>
      <c r="V1100" s="7">
        <v>8</v>
      </c>
      <c r="W1100" s="7">
        <v>2</v>
      </c>
      <c r="X1100" s="7">
        <v>10</v>
      </c>
      <c r="Y1100" s="7">
        <v>2</v>
      </c>
      <c r="Z1100" s="6"/>
      <c r="AA1100" s="6" t="s">
        <v>2225</v>
      </c>
      <c r="AB1100" s="6"/>
      <c r="AC1100" s="6"/>
      <c r="AD1100" s="6" t="s">
        <v>2978</v>
      </c>
      <c r="AE1100" s="6"/>
      <c r="AF1100" s="6"/>
      <c r="AG1100" s="6"/>
      <c r="AH1100" s="8" t="s">
        <v>48</v>
      </c>
    </row>
    <row r="1101" spans="1:34" customFormat="1" ht="15">
      <c r="A1101" s="5" t="s">
        <v>2979</v>
      </c>
      <c r="B1101" s="6" t="s">
        <v>126</v>
      </c>
      <c r="C1101" s="6" t="s">
        <v>126</v>
      </c>
      <c r="D1101" s="6" t="s">
        <v>160</v>
      </c>
      <c r="E1101" s="6"/>
      <c r="F1101" s="7"/>
      <c r="G1101" s="7"/>
      <c r="H1101" s="7"/>
      <c r="I1101" s="7"/>
      <c r="J1101" s="7"/>
      <c r="K1101" s="7"/>
      <c r="L1101" s="7"/>
      <c r="M1101" s="7"/>
      <c r="N1101" s="7"/>
      <c r="O1101" s="6"/>
      <c r="P1101" s="6"/>
      <c r="Q1101" s="6"/>
      <c r="R1101" s="6"/>
      <c r="S1101" s="6" t="s">
        <v>128</v>
      </c>
      <c r="T1101" s="6" t="s">
        <v>135</v>
      </c>
      <c r="U1101" s="6" t="s">
        <v>151</v>
      </c>
      <c r="V1101" s="7">
        <v>8</v>
      </c>
      <c r="W1101" s="7">
        <v>6</v>
      </c>
      <c r="X1101" s="7">
        <v>10</v>
      </c>
      <c r="Y1101" s="7">
        <v>7</v>
      </c>
      <c r="Z1101" s="6"/>
      <c r="AA1101" s="6" t="s">
        <v>2225</v>
      </c>
      <c r="AB1101" s="6"/>
      <c r="AC1101" s="6"/>
      <c r="AD1101" s="6" t="s">
        <v>2978</v>
      </c>
      <c r="AE1101" s="6"/>
      <c r="AF1101" s="6"/>
      <c r="AG1101" s="6"/>
      <c r="AH1101" s="8" t="s">
        <v>48</v>
      </c>
    </row>
    <row r="1102" spans="1:34" customFormat="1" ht="36">
      <c r="A1102" s="5" t="s">
        <v>2980</v>
      </c>
      <c r="B1102" s="6" t="s">
        <v>42</v>
      </c>
      <c r="C1102" s="6" t="s">
        <v>199</v>
      </c>
      <c r="D1102" s="6" t="s">
        <v>51</v>
      </c>
      <c r="E1102" s="6" t="s">
        <v>66</v>
      </c>
      <c r="F1102" s="7">
        <f>IF(E1102="-",1,IF(G1102&gt;0,1,0))</f>
        <v>1</v>
      </c>
      <c r="G1102" s="7">
        <v>4</v>
      </c>
      <c r="H1102" s="7"/>
      <c r="I1102" s="7"/>
      <c r="J1102" s="7"/>
      <c r="K1102" s="7"/>
      <c r="L1102" s="7"/>
      <c r="M1102" s="7"/>
      <c r="N1102" s="7"/>
      <c r="O1102" s="6"/>
      <c r="P1102" s="6"/>
      <c r="Q1102" s="6"/>
      <c r="R1102" s="6"/>
      <c r="S1102" s="6"/>
      <c r="T1102" s="6"/>
      <c r="U1102" s="6"/>
      <c r="V1102" s="7"/>
      <c r="W1102" s="7"/>
      <c r="X1102" s="7"/>
      <c r="Y1102" s="7"/>
      <c r="Z1102" s="6"/>
      <c r="AA1102" s="6"/>
      <c r="AB1102" s="6"/>
      <c r="AC1102" s="6"/>
      <c r="AD1102" s="6" t="s">
        <v>2981</v>
      </c>
      <c r="AE1102" s="6"/>
      <c r="AF1102" s="6" t="s">
        <v>2982</v>
      </c>
      <c r="AG1102" s="6"/>
      <c r="AH1102" s="8" t="s">
        <v>2983</v>
      </c>
    </row>
    <row r="1103" spans="1:34" customFormat="1" ht="60">
      <c r="A1103" s="5" t="s">
        <v>2984</v>
      </c>
      <c r="B1103" s="6" t="s">
        <v>42</v>
      </c>
      <c r="C1103" s="6" t="s">
        <v>159</v>
      </c>
      <c r="D1103" s="6" t="s">
        <v>44</v>
      </c>
      <c r="E1103" s="6" t="s">
        <v>66</v>
      </c>
      <c r="F1103" s="7">
        <f>IF(E1103="-",1,IF(G1103&gt;0,1,0))</f>
        <v>0</v>
      </c>
      <c r="G1103" s="7">
        <v>0</v>
      </c>
      <c r="H1103" s="7"/>
      <c r="I1103" s="7"/>
      <c r="J1103" s="7"/>
      <c r="K1103" s="7"/>
      <c r="L1103" s="7">
        <v>7</v>
      </c>
      <c r="M1103" s="7"/>
      <c r="N1103" s="7"/>
      <c r="O1103" s="6"/>
      <c r="P1103" s="6"/>
      <c r="Q1103" s="6"/>
      <c r="R1103" s="6"/>
      <c r="S1103" s="6"/>
      <c r="T1103" s="6"/>
      <c r="U1103" s="6"/>
      <c r="V1103" s="7"/>
      <c r="W1103" s="7"/>
      <c r="X1103" s="7"/>
      <c r="Y1103" s="7"/>
      <c r="Z1103" s="6" t="s">
        <v>634</v>
      </c>
      <c r="AA1103" s="6"/>
      <c r="AB1103" s="6"/>
      <c r="AC1103" s="14" t="s">
        <v>46</v>
      </c>
      <c r="AD1103" s="6" t="s">
        <v>2985</v>
      </c>
      <c r="AE1103" s="6"/>
      <c r="AF1103" s="6"/>
      <c r="AG1103" s="6"/>
      <c r="AH1103" s="8" t="s">
        <v>471</v>
      </c>
    </row>
    <row r="1104" spans="1:34" customFormat="1" ht="48">
      <c r="A1104" s="9" t="s">
        <v>2986</v>
      </c>
      <c r="B1104" s="10" t="s">
        <v>42</v>
      </c>
      <c r="C1104" s="10" t="s">
        <v>91</v>
      </c>
      <c r="D1104" s="10" t="s">
        <v>44</v>
      </c>
      <c r="E1104" s="10" t="s">
        <v>73</v>
      </c>
      <c r="F1104" s="7">
        <f>IF(E1104="-",1,IF(G1104&gt;0,1,0))</f>
        <v>0</v>
      </c>
      <c r="G1104" s="7">
        <v>0</v>
      </c>
      <c r="H1104" s="7"/>
      <c r="I1104" s="7">
        <v>7</v>
      </c>
      <c r="J1104" s="7"/>
      <c r="K1104" s="7"/>
      <c r="L1104" s="7"/>
      <c r="M1104" s="7"/>
      <c r="N1104" s="7"/>
      <c r="O1104" s="10"/>
      <c r="P1104" s="10"/>
      <c r="Q1104" s="10"/>
      <c r="R1104" s="10"/>
      <c r="S1104" s="10"/>
      <c r="T1104" s="10"/>
      <c r="U1104" s="10"/>
      <c r="V1104" s="7"/>
      <c r="W1104" s="7"/>
      <c r="X1104" s="7"/>
      <c r="Y1104" s="7"/>
      <c r="Z1104" s="10" t="s">
        <v>411</v>
      </c>
      <c r="AA1104" s="10"/>
      <c r="AB1104" s="10"/>
      <c r="AC1104" s="12" t="s">
        <v>87</v>
      </c>
      <c r="AD1104" s="10" t="s">
        <v>2987</v>
      </c>
      <c r="AE1104" s="10"/>
      <c r="AF1104" s="10"/>
      <c r="AG1104" s="10"/>
      <c r="AH1104" s="11" t="s">
        <v>409</v>
      </c>
    </row>
    <row r="1105" spans="1:34" customFormat="1" ht="48">
      <c r="A1105" s="5" t="s">
        <v>2988</v>
      </c>
      <c r="B1105" s="6" t="s">
        <v>33</v>
      </c>
      <c r="C1105" s="6" t="s">
        <v>268</v>
      </c>
      <c r="D1105" s="6" t="s">
        <v>51</v>
      </c>
      <c r="E1105" s="6" t="s">
        <v>73</v>
      </c>
      <c r="F1105" s="7">
        <f>IF(E1105="-",1,IF(G1105&gt;0,1,0))</f>
        <v>1</v>
      </c>
      <c r="G1105" s="7">
        <v>4</v>
      </c>
      <c r="H1105" s="7" t="s">
        <v>36</v>
      </c>
      <c r="I1105" s="7" t="s">
        <v>36</v>
      </c>
      <c r="J1105" s="7" t="s">
        <v>36</v>
      </c>
      <c r="K1105" s="7"/>
      <c r="L1105" s="7"/>
      <c r="M1105" s="7"/>
      <c r="N1105" s="7"/>
      <c r="O1105" s="6"/>
      <c r="P1105" s="6"/>
      <c r="Q1105" s="6"/>
      <c r="R1105" s="6"/>
      <c r="S1105" s="6"/>
      <c r="T1105" s="6"/>
      <c r="U1105" s="6"/>
      <c r="V1105" s="7"/>
      <c r="W1105" s="7"/>
      <c r="X1105" s="7"/>
      <c r="Y1105" s="7"/>
      <c r="Z1105" s="6"/>
      <c r="AA1105" s="6" t="s">
        <v>269</v>
      </c>
      <c r="AB1105" s="6"/>
      <c r="AC1105" s="6"/>
      <c r="AD1105" s="6" t="s">
        <v>2989</v>
      </c>
      <c r="AE1105" s="6"/>
      <c r="AF1105" s="17" t="s">
        <v>2990</v>
      </c>
      <c r="AG1105" s="6"/>
      <c r="AH1105" s="8" t="s">
        <v>293</v>
      </c>
    </row>
    <row r="1106" spans="1:34" customFormat="1" ht="60">
      <c r="A1106" s="5" t="s">
        <v>2991</v>
      </c>
      <c r="B1106" s="6" t="s">
        <v>42</v>
      </c>
      <c r="C1106" s="6" t="s">
        <v>327</v>
      </c>
      <c r="D1106" s="6" t="s">
        <v>209</v>
      </c>
      <c r="E1106" s="6" t="s">
        <v>36</v>
      </c>
      <c r="F1106" s="7">
        <f>IF(E1106="-",1,IF(G1106&gt;0,1,0))</f>
        <v>1</v>
      </c>
      <c r="G1106" s="7">
        <v>0</v>
      </c>
      <c r="H1106" s="7"/>
      <c r="I1106" s="7"/>
      <c r="J1106" s="7"/>
      <c r="K1106" s="7"/>
      <c r="L1106" s="7"/>
      <c r="M1106" s="7">
        <v>5</v>
      </c>
      <c r="N1106" s="7"/>
      <c r="O1106" s="6"/>
      <c r="P1106" s="6"/>
      <c r="Q1106" s="6"/>
      <c r="R1106" s="6"/>
      <c r="S1106" s="6"/>
      <c r="T1106" s="6"/>
      <c r="U1106" s="6"/>
      <c r="V1106" s="7"/>
      <c r="W1106" s="7"/>
      <c r="X1106" s="7"/>
      <c r="Y1106" s="7"/>
      <c r="Z1106" s="6"/>
      <c r="AA1106" s="6"/>
      <c r="AB1106" s="6"/>
      <c r="AC1106" s="6" t="s">
        <v>369</v>
      </c>
      <c r="AD1106" s="6" t="s">
        <v>2992</v>
      </c>
      <c r="AE1106" s="6"/>
      <c r="AF1106" s="6"/>
      <c r="AG1106" s="6"/>
      <c r="AH1106" s="8" t="s">
        <v>1139</v>
      </c>
    </row>
    <row r="1107" spans="1:34" customFormat="1" ht="24">
      <c r="A1107" s="5" t="s">
        <v>2993</v>
      </c>
      <c r="B1107" s="6" t="s">
        <v>42</v>
      </c>
      <c r="C1107" s="6" t="s">
        <v>137</v>
      </c>
      <c r="D1107" s="6" t="s">
        <v>51</v>
      </c>
      <c r="E1107" s="6" t="s">
        <v>138</v>
      </c>
      <c r="F1107" s="7">
        <f>IF(E1107="-",1,IF(G1107&gt;0,1,0))</f>
        <v>1</v>
      </c>
      <c r="G1107" s="7">
        <v>1</v>
      </c>
      <c r="H1107" s="7"/>
      <c r="I1107" s="7"/>
      <c r="J1107" s="7"/>
      <c r="K1107" s="7"/>
      <c r="L1107" s="7"/>
      <c r="M1107" s="7"/>
      <c r="N1107" s="7"/>
      <c r="O1107" s="6"/>
      <c r="P1107" s="6"/>
      <c r="Q1107" s="6"/>
      <c r="R1107" s="6"/>
      <c r="S1107" s="6"/>
      <c r="T1107" s="6"/>
      <c r="U1107" s="6"/>
      <c r="V1107" s="7"/>
      <c r="W1107" s="7"/>
      <c r="X1107" s="7"/>
      <c r="Y1107" s="7"/>
      <c r="Z1107" s="6" t="s">
        <v>216</v>
      </c>
      <c r="AA1107" s="6" t="s">
        <v>122</v>
      </c>
      <c r="AB1107" s="6"/>
      <c r="AC1107" s="6"/>
      <c r="AD1107" s="6" t="s">
        <v>2994</v>
      </c>
      <c r="AE1107" s="6" t="s">
        <v>2995</v>
      </c>
      <c r="AF1107" s="6"/>
      <c r="AG1107" s="6"/>
      <c r="AH1107" s="8" t="s">
        <v>48</v>
      </c>
    </row>
    <row r="1108" spans="1:34" customFormat="1" ht="24">
      <c r="A1108" s="5" t="s">
        <v>2996</v>
      </c>
      <c r="B1108" s="6" t="s">
        <v>126</v>
      </c>
      <c r="C1108" s="6" t="s">
        <v>126</v>
      </c>
      <c r="D1108" s="6" t="s">
        <v>78</v>
      </c>
      <c r="E1108" s="6" t="s">
        <v>66</v>
      </c>
      <c r="F1108" s="7">
        <f>IF(E1108="-",1,IF(G1108&gt;0,1,0))</f>
        <v>1</v>
      </c>
      <c r="G1108" s="7">
        <v>1</v>
      </c>
      <c r="H1108" s="7"/>
      <c r="I1108" s="7"/>
      <c r="J1108" s="7"/>
      <c r="K1108" s="7"/>
      <c r="L1108" s="7"/>
      <c r="M1108" s="7"/>
      <c r="N1108" s="7"/>
      <c r="O1108" s="6"/>
      <c r="P1108" s="6"/>
      <c r="Q1108" s="6"/>
      <c r="R1108" s="6"/>
      <c r="S1108" s="6" t="s">
        <v>169</v>
      </c>
      <c r="T1108" s="6" t="s">
        <v>281</v>
      </c>
      <c r="U1108" s="6" t="s">
        <v>151</v>
      </c>
      <c r="V1108" s="7">
        <v>3</v>
      </c>
      <c r="W1108" s="7">
        <v>4</v>
      </c>
      <c r="X1108" s="7">
        <v>1</v>
      </c>
      <c r="Y1108" s="7">
        <v>3</v>
      </c>
      <c r="Z1108" s="6"/>
      <c r="AA1108" s="6" t="s">
        <v>2997</v>
      </c>
      <c r="AB1108" s="6"/>
      <c r="AC1108" s="6"/>
      <c r="AD1108" s="6" t="s">
        <v>2998</v>
      </c>
      <c r="AE1108" s="6"/>
      <c r="AF1108" s="6"/>
      <c r="AG1108" s="6"/>
      <c r="AH1108" s="8" t="s">
        <v>100</v>
      </c>
    </row>
    <row r="1109" spans="1:34" customFormat="1" ht="24">
      <c r="A1109" s="5" t="s">
        <v>2999</v>
      </c>
      <c r="B1109" s="6" t="s">
        <v>126</v>
      </c>
      <c r="C1109" s="6" t="s">
        <v>126</v>
      </c>
      <c r="D1109" s="6" t="s">
        <v>78</v>
      </c>
      <c r="E1109" s="6"/>
      <c r="F1109" s="7"/>
      <c r="G1109" s="7"/>
      <c r="H1109" s="7"/>
      <c r="I1109" s="7"/>
      <c r="J1109" s="7"/>
      <c r="K1109" s="7"/>
      <c r="L1109" s="7"/>
      <c r="M1109" s="7"/>
      <c r="N1109" s="7"/>
      <c r="O1109" s="6"/>
      <c r="P1109" s="6"/>
      <c r="Q1109" s="6"/>
      <c r="R1109" s="6"/>
      <c r="S1109" s="6" t="s">
        <v>169</v>
      </c>
      <c r="T1109" s="6" t="s">
        <v>135</v>
      </c>
      <c r="U1109" s="6" t="s">
        <v>151</v>
      </c>
      <c r="V1109" s="7">
        <v>3</v>
      </c>
      <c r="W1109" s="7">
        <v>5</v>
      </c>
      <c r="X1109" s="7">
        <v>3</v>
      </c>
      <c r="Y1109" s="7">
        <v>4</v>
      </c>
      <c r="Z1109" s="6"/>
      <c r="AA1109" s="6" t="s">
        <v>2997</v>
      </c>
      <c r="AB1109" s="6"/>
      <c r="AC1109" s="6"/>
      <c r="AD1109" s="6" t="s">
        <v>2998</v>
      </c>
      <c r="AE1109" s="6"/>
      <c r="AF1109" s="6"/>
      <c r="AG1109" s="6"/>
      <c r="AH1109" s="8" t="s">
        <v>100</v>
      </c>
    </row>
    <row r="1110" spans="1:34" customFormat="1" ht="24">
      <c r="A1110" s="5" t="s">
        <v>3000</v>
      </c>
      <c r="B1110" s="6" t="s">
        <v>42</v>
      </c>
      <c r="C1110" s="6" t="s">
        <v>65</v>
      </c>
      <c r="D1110" s="6" t="s">
        <v>51</v>
      </c>
      <c r="E1110" s="6" t="s">
        <v>45</v>
      </c>
      <c r="F1110" s="7">
        <f>IF(E1110="-",1,IF(G1110&gt;0,1,0))</f>
        <v>0</v>
      </c>
      <c r="G1110" s="7">
        <v>0</v>
      </c>
      <c r="H1110" s="7"/>
      <c r="I1110" s="7" t="s">
        <v>36</v>
      </c>
      <c r="J1110" s="7"/>
      <c r="K1110" s="7"/>
      <c r="L1110" s="7"/>
      <c r="M1110" s="7"/>
      <c r="N1110" s="7"/>
      <c r="O1110" s="6"/>
      <c r="P1110" s="6"/>
      <c r="Q1110" s="6"/>
      <c r="R1110" s="6"/>
      <c r="S1110" s="6"/>
      <c r="T1110" s="6"/>
      <c r="U1110" s="6"/>
      <c r="V1110" s="7"/>
      <c r="W1110" s="7"/>
      <c r="X1110" s="7"/>
      <c r="Y1110" s="7"/>
      <c r="Z1110" s="6" t="s">
        <v>67</v>
      </c>
      <c r="AA1110" s="6" t="s">
        <v>68</v>
      </c>
      <c r="AB1110" s="6"/>
      <c r="AC1110" s="6"/>
      <c r="AD1110" s="6" t="s">
        <v>3001</v>
      </c>
      <c r="AE1110" s="6"/>
      <c r="AF1110" s="6"/>
      <c r="AG1110" s="6"/>
      <c r="AH1110" s="8" t="s">
        <v>409</v>
      </c>
    </row>
    <row r="1111" spans="1:34" customFormat="1" ht="36">
      <c r="A1111" s="9" t="s">
        <v>3002</v>
      </c>
      <c r="B1111" s="10" t="s">
        <v>42</v>
      </c>
      <c r="C1111" s="10" t="s">
        <v>91</v>
      </c>
      <c r="D1111" s="10" t="s">
        <v>127</v>
      </c>
      <c r="E1111" s="10" t="s">
        <v>66</v>
      </c>
      <c r="F1111" s="7">
        <f>IF(E1111="-",1,IF(G1111&gt;0,1,0))</f>
        <v>1</v>
      </c>
      <c r="G1111" s="7">
        <v>3</v>
      </c>
      <c r="H1111" s="7"/>
      <c r="I1111" s="7">
        <v>2</v>
      </c>
      <c r="J1111" s="7"/>
      <c r="K1111" s="7"/>
      <c r="L1111" s="7"/>
      <c r="M1111" s="7"/>
      <c r="N1111" s="7"/>
      <c r="O1111" s="10"/>
      <c r="P1111" s="10"/>
      <c r="Q1111" s="10"/>
      <c r="R1111" s="10"/>
      <c r="S1111" s="10"/>
      <c r="T1111" s="10"/>
      <c r="U1111" s="10"/>
      <c r="V1111" s="7"/>
      <c r="W1111" s="7"/>
      <c r="X1111" s="7"/>
      <c r="Y1111" s="7"/>
      <c r="Z1111" s="10" t="s">
        <v>3003</v>
      </c>
      <c r="AA1111" s="10"/>
      <c r="AB1111" s="10"/>
      <c r="AC1111" s="12" t="s">
        <v>46</v>
      </c>
      <c r="AD1111" s="10" t="s">
        <v>3004</v>
      </c>
      <c r="AE1111" s="10"/>
      <c r="AF1111" s="10"/>
      <c r="AG1111" s="10"/>
      <c r="AH1111" s="11" t="s">
        <v>124</v>
      </c>
    </row>
    <row r="1112" spans="1:34" customFormat="1" ht="60">
      <c r="A1112" s="9" t="s">
        <v>3005</v>
      </c>
      <c r="B1112" s="10" t="s">
        <v>42</v>
      </c>
      <c r="C1112" s="10" t="s">
        <v>91</v>
      </c>
      <c r="D1112" s="6" t="s">
        <v>51</v>
      </c>
      <c r="E1112" s="10" t="s">
        <v>73</v>
      </c>
      <c r="F1112" s="7">
        <f>IF(E1112="-",1,IF(G1112&gt;0,1,0))</f>
        <v>1</v>
      </c>
      <c r="G1112" s="7">
        <v>3</v>
      </c>
      <c r="H1112" s="7"/>
      <c r="I1112" s="7">
        <v>2</v>
      </c>
      <c r="J1112" s="7"/>
      <c r="K1112" s="7"/>
      <c r="L1112" s="7"/>
      <c r="M1112" s="7"/>
      <c r="N1112" s="7"/>
      <c r="O1112" s="10"/>
      <c r="P1112" s="10"/>
      <c r="Q1112" s="10"/>
      <c r="R1112" s="10"/>
      <c r="S1112" s="10"/>
      <c r="T1112" s="10"/>
      <c r="U1112" s="10"/>
      <c r="V1112" s="7"/>
      <c r="W1112" s="7"/>
      <c r="X1112" s="7"/>
      <c r="Y1112" s="7"/>
      <c r="Z1112" s="10" t="s">
        <v>634</v>
      </c>
      <c r="AA1112" s="10"/>
      <c r="AB1112" s="10"/>
      <c r="AC1112" s="12" t="s">
        <v>102</v>
      </c>
      <c r="AD1112" s="10" t="s">
        <v>3006</v>
      </c>
      <c r="AE1112" s="10"/>
      <c r="AF1112" s="10"/>
      <c r="AG1112" s="10"/>
      <c r="AH1112" s="11" t="s">
        <v>124</v>
      </c>
    </row>
    <row r="1113" spans="1:34" customFormat="1" ht="36">
      <c r="A1113" s="9" t="s">
        <v>3007</v>
      </c>
      <c r="B1113" s="10" t="s">
        <v>42</v>
      </c>
      <c r="C1113" s="10" t="s">
        <v>91</v>
      </c>
      <c r="D1113" s="10" t="s">
        <v>127</v>
      </c>
      <c r="E1113" s="10" t="s">
        <v>45</v>
      </c>
      <c r="F1113" s="7">
        <f>IF(E1113="-",1,IF(G1113&gt;0,1,0))</f>
        <v>1</v>
      </c>
      <c r="G1113" s="7">
        <v>1</v>
      </c>
      <c r="H1113" s="7"/>
      <c r="I1113" s="7">
        <v>7</v>
      </c>
      <c r="J1113" s="7"/>
      <c r="K1113" s="7"/>
      <c r="L1113" s="7"/>
      <c r="M1113" s="7"/>
      <c r="N1113" s="7"/>
      <c r="O1113" s="10"/>
      <c r="P1113" s="10"/>
      <c r="Q1113" s="10"/>
      <c r="R1113" s="10"/>
      <c r="S1113" s="10"/>
      <c r="T1113" s="10"/>
      <c r="U1113" s="10"/>
      <c r="V1113" s="7"/>
      <c r="W1113" s="7"/>
      <c r="X1113" s="7"/>
      <c r="Y1113" s="7"/>
      <c r="Z1113" s="10" t="s">
        <v>3008</v>
      </c>
      <c r="AA1113" s="10"/>
      <c r="AB1113" s="10"/>
      <c r="AC1113" s="12" t="s">
        <v>102</v>
      </c>
      <c r="AD1113" s="10" t="s">
        <v>3009</v>
      </c>
      <c r="AE1113" s="10"/>
      <c r="AF1113" s="10"/>
      <c r="AG1113" s="10"/>
      <c r="AH1113" s="11" t="s">
        <v>124</v>
      </c>
    </row>
    <row r="1114" spans="1:34" customFormat="1" ht="24">
      <c r="A1114" s="5" t="s">
        <v>3010</v>
      </c>
      <c r="B1114" s="6" t="s">
        <v>42</v>
      </c>
      <c r="C1114" s="6" t="s">
        <v>137</v>
      </c>
      <c r="D1114" s="6" t="s">
        <v>51</v>
      </c>
      <c r="E1114" s="6" t="s">
        <v>138</v>
      </c>
      <c r="F1114" s="7">
        <f>IF(E1114="-",1,IF(G1114&gt;0,1,0))</f>
        <v>1</v>
      </c>
      <c r="G1114" s="7">
        <v>1</v>
      </c>
      <c r="H1114" s="7"/>
      <c r="I1114" s="7"/>
      <c r="J1114" s="7"/>
      <c r="K1114" s="7"/>
      <c r="L1114" s="7"/>
      <c r="M1114" s="7"/>
      <c r="N1114" s="7"/>
      <c r="O1114" s="6"/>
      <c r="P1114" s="6"/>
      <c r="Q1114" s="6"/>
      <c r="R1114" s="6"/>
      <c r="S1114" s="6"/>
      <c r="T1114" s="6"/>
      <c r="U1114" s="6"/>
      <c r="V1114" s="7"/>
      <c r="W1114" s="7"/>
      <c r="X1114" s="7"/>
      <c r="Y1114" s="7"/>
      <c r="Z1114" s="6" t="s">
        <v>242</v>
      </c>
      <c r="AA1114" s="6" t="s">
        <v>122</v>
      </c>
      <c r="AB1114" s="6"/>
      <c r="AC1114" s="6"/>
      <c r="AD1114" s="6" t="s">
        <v>3011</v>
      </c>
      <c r="AE1114" s="6" t="s">
        <v>3012</v>
      </c>
      <c r="AF1114" s="6" t="s">
        <v>3013</v>
      </c>
      <c r="AG1114" s="6"/>
      <c r="AH1114" s="8" t="s">
        <v>3014</v>
      </c>
    </row>
    <row r="1115" spans="1:34" customFormat="1" ht="48">
      <c r="A1115" s="5" t="s">
        <v>3015</v>
      </c>
      <c r="B1115" s="6" t="s">
        <v>42</v>
      </c>
      <c r="C1115" s="6" t="s">
        <v>50</v>
      </c>
      <c r="D1115" s="6" t="s">
        <v>44</v>
      </c>
      <c r="E1115" s="6" t="s">
        <v>73</v>
      </c>
      <c r="F1115" s="7">
        <f>IF(E1115="-",1,IF(G1115&gt;0,1,0))</f>
        <v>0</v>
      </c>
      <c r="G1115" s="7">
        <v>0</v>
      </c>
      <c r="H1115" s="7"/>
      <c r="I1115" s="7"/>
      <c r="J1115" s="7"/>
      <c r="K1115" s="7"/>
      <c r="L1115" s="7"/>
      <c r="M1115" s="7"/>
      <c r="N1115" s="7"/>
      <c r="O1115" s="6"/>
      <c r="P1115" s="6"/>
      <c r="Q1115" s="6"/>
      <c r="R1115" s="6"/>
      <c r="S1115" s="6"/>
      <c r="T1115" s="6"/>
      <c r="U1115" s="6"/>
      <c r="V1115" s="7">
        <v>7</v>
      </c>
      <c r="W1115" s="7">
        <v>7</v>
      </c>
      <c r="X1115" s="7">
        <v>4</v>
      </c>
      <c r="Y1115" s="7">
        <v>6</v>
      </c>
      <c r="Z1115" s="6" t="s">
        <v>314</v>
      </c>
      <c r="AA1115" s="6" t="s">
        <v>1290</v>
      </c>
      <c r="AB1115" s="6" t="s">
        <v>54</v>
      </c>
      <c r="AC1115" s="6"/>
      <c r="AD1115" s="6" t="s">
        <v>3016</v>
      </c>
      <c r="AE1115" s="6"/>
      <c r="AF1115" s="6"/>
      <c r="AG1115" s="6"/>
      <c r="AH1115" s="8" t="s">
        <v>94</v>
      </c>
    </row>
    <row r="1116" spans="1:34" ht="36">
      <c r="A1116" s="5" t="s">
        <v>3017</v>
      </c>
      <c r="B1116" s="6" t="s">
        <v>42</v>
      </c>
      <c r="C1116" s="6" t="s">
        <v>77</v>
      </c>
      <c r="D1116" s="6" t="s">
        <v>78</v>
      </c>
      <c r="E1116" s="6" t="s">
        <v>45</v>
      </c>
      <c r="F1116" s="7">
        <f>IF(E1116="-",1,IF(G1116&gt;0,1,0))</f>
        <v>1</v>
      </c>
      <c r="G1116" s="7">
        <v>1</v>
      </c>
      <c r="H1116" s="7"/>
      <c r="I1116" s="7"/>
      <c r="J1116" s="7"/>
      <c r="K1116" s="7"/>
      <c r="L1116" s="7"/>
      <c r="M1116" s="7"/>
      <c r="N1116" s="7"/>
      <c r="O1116" s="6"/>
      <c r="P1116" s="6"/>
      <c r="Q1116" s="6"/>
      <c r="R1116" s="6"/>
      <c r="S1116" s="6"/>
      <c r="T1116" s="6"/>
      <c r="U1116" s="6"/>
      <c r="V1116" s="7">
        <v>9</v>
      </c>
      <c r="W1116" s="7">
        <v>7</v>
      </c>
      <c r="X1116" s="7">
        <v>7</v>
      </c>
      <c r="Y1116" s="7">
        <v>7</v>
      </c>
      <c r="Z1116" s="6"/>
      <c r="AA1116" s="6" t="s">
        <v>1200</v>
      </c>
      <c r="AB1116" s="6"/>
      <c r="AC1116" s="6"/>
      <c r="AD1116" s="6" t="s">
        <v>3018</v>
      </c>
      <c r="AE1116" s="6"/>
      <c r="AF1116" s="6"/>
      <c r="AG1116" s="6"/>
      <c r="AH1116" s="8" t="s">
        <v>879</v>
      </c>
    </row>
    <row r="1117" spans="1:34" customFormat="1" ht="48">
      <c r="A1117" s="5" t="s">
        <v>3019</v>
      </c>
      <c r="B1117" s="6" t="s">
        <v>42</v>
      </c>
      <c r="C1117" s="6" t="s">
        <v>96</v>
      </c>
      <c r="D1117" s="6" t="s">
        <v>51</v>
      </c>
      <c r="E1117" s="6" t="s">
        <v>45</v>
      </c>
      <c r="F1117" s="7">
        <f>IF(E1117="-",1,IF(G1117&gt;0,1,0))</f>
        <v>1</v>
      </c>
      <c r="G1117" s="7">
        <v>2</v>
      </c>
      <c r="H1117" s="7"/>
      <c r="I1117" s="7"/>
      <c r="J1117" s="7"/>
      <c r="K1117" s="7"/>
      <c r="L1117" s="7"/>
      <c r="M1117" s="7"/>
      <c r="N1117" s="7"/>
      <c r="O1117" s="6"/>
      <c r="P1117" s="6"/>
      <c r="Q1117" s="6"/>
      <c r="R1117" s="6"/>
      <c r="S1117" s="6"/>
      <c r="T1117" s="6"/>
      <c r="U1117" s="6"/>
      <c r="V1117" s="7">
        <v>5</v>
      </c>
      <c r="W1117" s="7">
        <v>5</v>
      </c>
      <c r="X1117" s="7">
        <v>2</v>
      </c>
      <c r="Y1117" s="7">
        <v>8</v>
      </c>
      <c r="Z1117" s="6"/>
      <c r="AA1117" s="6" t="s">
        <v>2447</v>
      </c>
      <c r="AB1117" s="6"/>
      <c r="AC1117" s="6"/>
      <c r="AD1117" s="6" t="s">
        <v>3020</v>
      </c>
      <c r="AE1117" s="6"/>
      <c r="AF1117" s="6"/>
      <c r="AG1117" s="6"/>
      <c r="AH1117" s="8" t="s">
        <v>457</v>
      </c>
    </row>
    <row r="1118" spans="1:34" customFormat="1" ht="36">
      <c r="A1118" s="5" t="s">
        <v>3021</v>
      </c>
      <c r="B1118" s="6" t="s">
        <v>42</v>
      </c>
      <c r="C1118" s="6" t="s">
        <v>65</v>
      </c>
      <c r="D1118" s="6" t="s">
        <v>51</v>
      </c>
      <c r="E1118" s="6" t="s">
        <v>45</v>
      </c>
      <c r="F1118" s="7">
        <f>IF(E1118="-",1,IF(G1118&gt;0,1,0))</f>
        <v>1</v>
      </c>
      <c r="G1118" s="7">
        <v>1</v>
      </c>
      <c r="H1118" s="7"/>
      <c r="I1118" s="7" t="s">
        <v>36</v>
      </c>
      <c r="J1118" s="7"/>
      <c r="K1118" s="7"/>
      <c r="L1118" s="7"/>
      <c r="M1118" s="7"/>
      <c r="N1118" s="7"/>
      <c r="O1118" s="6"/>
      <c r="P1118" s="6"/>
      <c r="Q1118" s="6"/>
      <c r="R1118" s="6"/>
      <c r="S1118" s="6"/>
      <c r="T1118" s="6"/>
      <c r="U1118" s="6"/>
      <c r="V1118" s="7"/>
      <c r="W1118" s="7"/>
      <c r="X1118" s="7"/>
      <c r="Y1118" s="7"/>
      <c r="Z1118" s="6"/>
      <c r="AA1118" s="6" t="s">
        <v>448</v>
      </c>
      <c r="AB1118" s="6"/>
      <c r="AC1118" s="6"/>
      <c r="AD1118" s="6" t="s">
        <v>3022</v>
      </c>
      <c r="AE1118" s="6"/>
      <c r="AF1118" s="6"/>
      <c r="AG1118" s="6"/>
      <c r="AH1118" s="8" t="s">
        <v>100</v>
      </c>
    </row>
    <row r="1119" spans="1:34" customFormat="1" ht="60">
      <c r="A1119" s="9" t="s">
        <v>3023</v>
      </c>
      <c r="B1119" s="10" t="s">
        <v>42</v>
      </c>
      <c r="C1119" s="10" t="s">
        <v>91</v>
      </c>
      <c r="D1119" s="6" t="s">
        <v>51</v>
      </c>
      <c r="E1119" s="10" t="s">
        <v>45</v>
      </c>
      <c r="F1119" s="7">
        <f>IF(E1119="-",1,IF(G1119&gt;0,1,0))</f>
        <v>1</v>
      </c>
      <c r="G1119" s="7">
        <v>1</v>
      </c>
      <c r="H1119" s="7"/>
      <c r="I1119" s="7">
        <v>3</v>
      </c>
      <c r="J1119" s="7"/>
      <c r="K1119" s="7"/>
      <c r="L1119" s="7"/>
      <c r="M1119" s="7"/>
      <c r="N1119" s="7"/>
      <c r="O1119" s="10"/>
      <c r="P1119" s="10"/>
      <c r="Q1119" s="10"/>
      <c r="R1119" s="10"/>
      <c r="S1119" s="10"/>
      <c r="T1119" s="10"/>
      <c r="U1119" s="10"/>
      <c r="V1119" s="7"/>
      <c r="W1119" s="7"/>
      <c r="X1119" s="7"/>
      <c r="Y1119" s="7"/>
      <c r="Z1119" s="10" t="s">
        <v>3024</v>
      </c>
      <c r="AA1119" s="10"/>
      <c r="AB1119" s="10"/>
      <c r="AC1119" s="12" t="s">
        <v>876</v>
      </c>
      <c r="AD1119" s="10" t="s">
        <v>3025</v>
      </c>
      <c r="AE1119" s="10"/>
      <c r="AF1119" s="10"/>
      <c r="AG1119" s="10"/>
      <c r="AH1119" s="11" t="s">
        <v>234</v>
      </c>
    </row>
    <row r="1120" spans="1:34" customFormat="1" ht="48">
      <c r="A1120" s="5" t="s">
        <v>3026</v>
      </c>
      <c r="B1120" s="6" t="s">
        <v>42</v>
      </c>
      <c r="C1120" s="6" t="s">
        <v>327</v>
      </c>
      <c r="D1120" s="6" t="s">
        <v>51</v>
      </c>
      <c r="E1120" s="6" t="s">
        <v>66</v>
      </c>
      <c r="F1120" s="7">
        <f>IF(E1120="-",1,IF(G1120&gt;0,1,0))</f>
        <v>1</v>
      </c>
      <c r="G1120" s="7">
        <v>4</v>
      </c>
      <c r="H1120" s="7"/>
      <c r="I1120" s="7"/>
      <c r="J1120" s="7"/>
      <c r="K1120" s="7"/>
      <c r="L1120" s="7"/>
      <c r="M1120" s="7">
        <v>2</v>
      </c>
      <c r="N1120" s="7"/>
      <c r="O1120" s="6"/>
      <c r="P1120" s="6"/>
      <c r="Q1120" s="6"/>
      <c r="R1120" s="6"/>
      <c r="S1120" s="6"/>
      <c r="T1120" s="6"/>
      <c r="U1120" s="6"/>
      <c r="V1120" s="7"/>
      <c r="W1120" s="7"/>
      <c r="X1120" s="7"/>
      <c r="Y1120" s="7"/>
      <c r="Z1120" s="6"/>
      <c r="AA1120" s="6" t="s">
        <v>122</v>
      </c>
      <c r="AB1120" s="6"/>
      <c r="AC1120" s="6" t="s">
        <v>46</v>
      </c>
      <c r="AD1120" s="6" t="s">
        <v>3027</v>
      </c>
      <c r="AE1120" s="6"/>
      <c r="AF1120" s="6"/>
      <c r="AG1120" s="6"/>
      <c r="AH1120" s="8" t="s">
        <v>656</v>
      </c>
    </row>
    <row r="1121" spans="1:34" customFormat="1" ht="48">
      <c r="A1121" s="5" t="s">
        <v>3028</v>
      </c>
      <c r="B1121" s="6" t="s">
        <v>126</v>
      </c>
      <c r="C1121" s="6" t="s">
        <v>126</v>
      </c>
      <c r="D1121" s="6" t="s">
        <v>318</v>
      </c>
      <c r="E1121" s="6" t="s">
        <v>36</v>
      </c>
      <c r="F1121" s="7">
        <f>IF(E1121="-",1,IF(G1121&gt;0,1,0))</f>
        <v>1</v>
      </c>
      <c r="G1121" s="7">
        <v>0</v>
      </c>
      <c r="H1121" s="7"/>
      <c r="I1121" s="7"/>
      <c r="J1121" s="7"/>
      <c r="K1121" s="7"/>
      <c r="L1121" s="7"/>
      <c r="M1121" s="7"/>
      <c r="N1121" s="7"/>
      <c r="O1121" s="6"/>
      <c r="P1121" s="6"/>
      <c r="Q1121" s="6"/>
      <c r="R1121" s="6"/>
      <c r="S1121" s="6" t="s">
        <v>128</v>
      </c>
      <c r="T1121" s="6" t="s">
        <v>175</v>
      </c>
      <c r="U1121" s="6" t="s">
        <v>130</v>
      </c>
      <c r="V1121" s="7">
        <v>5</v>
      </c>
      <c r="W1121" s="7">
        <v>2</v>
      </c>
      <c r="X1121" s="7">
        <v>4</v>
      </c>
      <c r="Y1121" s="7">
        <v>2</v>
      </c>
      <c r="Z1121" s="6"/>
      <c r="AA1121" s="6" t="s">
        <v>2842</v>
      </c>
      <c r="AB1121" s="6"/>
      <c r="AC1121" s="6"/>
      <c r="AD1121" s="6" t="s">
        <v>3029</v>
      </c>
      <c r="AE1121" s="6"/>
      <c r="AF1121" s="6"/>
      <c r="AG1121" s="6"/>
      <c r="AH1121" s="8" t="s">
        <v>104</v>
      </c>
    </row>
    <row r="1122" spans="1:34" customFormat="1" ht="48">
      <c r="A1122" s="5" t="s">
        <v>3030</v>
      </c>
      <c r="B1122" s="6" t="s">
        <v>126</v>
      </c>
      <c r="C1122" s="6" t="s">
        <v>126</v>
      </c>
      <c r="D1122" s="6" t="s">
        <v>318</v>
      </c>
      <c r="E1122" s="6"/>
      <c r="F1122" s="7"/>
      <c r="G1122" s="7"/>
      <c r="H1122" s="7"/>
      <c r="I1122" s="7"/>
      <c r="J1122" s="7"/>
      <c r="K1122" s="7"/>
      <c r="L1122" s="7"/>
      <c r="M1122" s="7"/>
      <c r="N1122" s="7"/>
      <c r="O1122" s="6"/>
      <c r="P1122" s="6"/>
      <c r="Q1122" s="6"/>
      <c r="R1122" s="6"/>
      <c r="S1122" s="6" t="s">
        <v>128</v>
      </c>
      <c r="T1122" s="6" t="s">
        <v>135</v>
      </c>
      <c r="U1122" s="6" t="s">
        <v>130</v>
      </c>
      <c r="V1122" s="7">
        <v>5</v>
      </c>
      <c r="W1122" s="7">
        <v>5</v>
      </c>
      <c r="X1122" s="7">
        <v>4</v>
      </c>
      <c r="Y1122" s="7">
        <v>5</v>
      </c>
      <c r="Z1122" s="6"/>
      <c r="AA1122" s="6" t="s">
        <v>2842</v>
      </c>
      <c r="AB1122" s="6"/>
      <c r="AC1122" s="6"/>
      <c r="AD1122" s="6" t="s">
        <v>3029</v>
      </c>
      <c r="AE1122" s="6"/>
      <c r="AF1122" s="6"/>
      <c r="AG1122" s="6"/>
      <c r="AH1122" s="8" t="s">
        <v>104</v>
      </c>
    </row>
    <row r="1123" spans="1:34" customFormat="1" ht="15">
      <c r="A1123" s="5" t="s">
        <v>3031</v>
      </c>
      <c r="B1123" s="6" t="s">
        <v>126</v>
      </c>
      <c r="C1123" s="6" t="s">
        <v>126</v>
      </c>
      <c r="D1123" s="6" t="s">
        <v>51</v>
      </c>
      <c r="E1123" s="6" t="s">
        <v>66</v>
      </c>
      <c r="F1123" s="7">
        <f>IF(E1123="-",1,IF(G1123&gt;0,1,0))</f>
        <v>1</v>
      </c>
      <c r="G1123" s="7">
        <v>1</v>
      </c>
      <c r="H1123" s="7"/>
      <c r="I1123" s="7"/>
      <c r="J1123" s="7"/>
      <c r="K1123" s="7"/>
      <c r="L1123" s="7"/>
      <c r="M1123" s="7"/>
      <c r="N1123" s="7"/>
      <c r="O1123" s="6"/>
      <c r="P1123" s="6"/>
      <c r="Q1123" s="6"/>
      <c r="R1123" s="6"/>
      <c r="S1123" s="6" t="s">
        <v>128</v>
      </c>
      <c r="T1123" s="6" t="s">
        <v>129</v>
      </c>
      <c r="U1123" s="6" t="s">
        <v>151</v>
      </c>
      <c r="V1123" s="7">
        <v>6</v>
      </c>
      <c r="W1123" s="7">
        <v>2</v>
      </c>
      <c r="X1123" s="7">
        <v>8</v>
      </c>
      <c r="Y1123" s="7">
        <v>2</v>
      </c>
      <c r="Z1123" s="6"/>
      <c r="AA1123" s="6" t="s">
        <v>740</v>
      </c>
      <c r="AB1123" s="6"/>
      <c r="AC1123" s="6"/>
      <c r="AD1123" s="6" t="s">
        <v>3032</v>
      </c>
      <c r="AE1123" s="6"/>
      <c r="AF1123" s="6"/>
      <c r="AG1123" s="6"/>
      <c r="AH1123" s="8" t="s">
        <v>457</v>
      </c>
    </row>
    <row r="1124" spans="1:34" customFormat="1" ht="15">
      <c r="A1124" s="5" t="s">
        <v>3033</v>
      </c>
      <c r="B1124" s="6" t="s">
        <v>126</v>
      </c>
      <c r="C1124" s="6" t="s">
        <v>126</v>
      </c>
      <c r="D1124" s="6" t="s">
        <v>51</v>
      </c>
      <c r="E1124" s="6"/>
      <c r="F1124" s="7"/>
      <c r="G1124" s="7"/>
      <c r="H1124" s="7"/>
      <c r="I1124" s="7"/>
      <c r="J1124" s="7"/>
      <c r="K1124" s="7"/>
      <c r="L1124" s="7"/>
      <c r="M1124" s="7"/>
      <c r="N1124" s="7"/>
      <c r="O1124" s="6"/>
      <c r="P1124" s="6"/>
      <c r="Q1124" s="6"/>
      <c r="R1124" s="6"/>
      <c r="S1124" s="6" t="s">
        <v>128</v>
      </c>
      <c r="T1124" s="6" t="s">
        <v>135</v>
      </c>
      <c r="U1124" s="6" t="s">
        <v>151</v>
      </c>
      <c r="V1124" s="7">
        <v>6</v>
      </c>
      <c r="W1124" s="7">
        <v>4</v>
      </c>
      <c r="X1124" s="7">
        <v>8</v>
      </c>
      <c r="Y1124" s="7">
        <v>6</v>
      </c>
      <c r="Z1124" s="6"/>
      <c r="AA1124" s="6" t="s">
        <v>740</v>
      </c>
      <c r="AB1124" s="6"/>
      <c r="AC1124" s="6"/>
      <c r="AD1124" s="6" t="s">
        <v>3032</v>
      </c>
      <c r="AE1124" s="6"/>
      <c r="AF1124" s="6"/>
      <c r="AG1124" s="6"/>
      <c r="AH1124" s="8" t="s">
        <v>457</v>
      </c>
    </row>
    <row r="1125" spans="1:34" customFormat="1" ht="24">
      <c r="A1125" s="5" t="s">
        <v>3034</v>
      </c>
      <c r="B1125" s="6" t="s">
        <v>126</v>
      </c>
      <c r="C1125" s="6" t="s">
        <v>126</v>
      </c>
      <c r="D1125" s="6" t="s">
        <v>51</v>
      </c>
      <c r="E1125" s="6" t="s">
        <v>66</v>
      </c>
      <c r="F1125" s="7">
        <f>IF(E1125="-",1,IF(G1125&gt;0,1,0))</f>
        <v>1</v>
      </c>
      <c r="G1125" s="7">
        <v>1</v>
      </c>
      <c r="H1125" s="7"/>
      <c r="I1125" s="7"/>
      <c r="J1125" s="7"/>
      <c r="K1125" s="7"/>
      <c r="L1125" s="7"/>
      <c r="M1125" s="7"/>
      <c r="N1125" s="7"/>
      <c r="O1125" s="6"/>
      <c r="P1125" s="6"/>
      <c r="Q1125" s="6"/>
      <c r="R1125" s="6"/>
      <c r="S1125" s="6" t="s">
        <v>128</v>
      </c>
      <c r="T1125" s="6" t="s">
        <v>150</v>
      </c>
      <c r="U1125" s="6" t="s">
        <v>130</v>
      </c>
      <c r="V1125" s="7">
        <v>3</v>
      </c>
      <c r="W1125" s="7">
        <v>2</v>
      </c>
      <c r="X1125" s="7">
        <v>4</v>
      </c>
      <c r="Y1125" s="7">
        <v>4</v>
      </c>
      <c r="Z1125" s="6"/>
      <c r="AA1125" s="6" t="s">
        <v>923</v>
      </c>
      <c r="AB1125" s="6"/>
      <c r="AC1125" s="6"/>
      <c r="AD1125" s="6" t="s">
        <v>3035</v>
      </c>
      <c r="AE1125" s="6"/>
      <c r="AF1125" s="6"/>
      <c r="AG1125" s="6"/>
      <c r="AH1125" s="8" t="s">
        <v>528</v>
      </c>
    </row>
    <row r="1126" spans="1:34" customFormat="1" ht="36">
      <c r="A1126" s="5" t="s">
        <v>3036</v>
      </c>
      <c r="B1126" s="6" t="s">
        <v>126</v>
      </c>
      <c r="C1126" s="6" t="s">
        <v>126</v>
      </c>
      <c r="D1126" s="6" t="s">
        <v>51</v>
      </c>
      <c r="E1126" s="6" t="s">
        <v>73</v>
      </c>
      <c r="F1126" s="7">
        <f>IF(E1126="-",1,IF(G1126&gt;0,1,0))</f>
        <v>1</v>
      </c>
      <c r="G1126" s="7">
        <v>1</v>
      </c>
      <c r="H1126" s="7"/>
      <c r="I1126" s="7"/>
      <c r="J1126" s="7"/>
      <c r="K1126" s="7"/>
      <c r="L1126" s="7"/>
      <c r="M1126" s="7"/>
      <c r="N1126" s="7"/>
      <c r="O1126" s="6"/>
      <c r="P1126" s="6"/>
      <c r="Q1126" s="6"/>
      <c r="R1126" s="6"/>
      <c r="S1126" s="6" t="s">
        <v>128</v>
      </c>
      <c r="T1126" s="6" t="s">
        <v>150</v>
      </c>
      <c r="U1126" s="6" t="s">
        <v>130</v>
      </c>
      <c r="V1126" s="7">
        <v>7</v>
      </c>
      <c r="W1126" s="7">
        <v>3</v>
      </c>
      <c r="X1126" s="7">
        <v>8</v>
      </c>
      <c r="Y1126" s="7">
        <v>6</v>
      </c>
      <c r="Z1126" s="6"/>
      <c r="AA1126" s="6" t="s">
        <v>688</v>
      </c>
      <c r="AB1126" s="6"/>
      <c r="AC1126" s="6"/>
      <c r="AD1126" s="6" t="s">
        <v>3037</v>
      </c>
      <c r="AE1126" s="6"/>
      <c r="AF1126" s="6"/>
      <c r="AG1126" s="6"/>
      <c r="AH1126" s="8" t="s">
        <v>100</v>
      </c>
    </row>
    <row r="1127" spans="1:34" customFormat="1" ht="60">
      <c r="A1127" s="5" t="s">
        <v>3038</v>
      </c>
      <c r="B1127" s="6" t="s">
        <v>42</v>
      </c>
      <c r="C1127" s="6" t="s">
        <v>65</v>
      </c>
      <c r="D1127" s="6" t="s">
        <v>78</v>
      </c>
      <c r="E1127" s="6" t="s">
        <v>73</v>
      </c>
      <c r="F1127" s="7">
        <f>IF(E1127="-",1,IF(G1127&gt;0,1,0))</f>
        <v>1</v>
      </c>
      <c r="G1127" s="7">
        <v>4</v>
      </c>
      <c r="H1127" s="7"/>
      <c r="I1127" s="7">
        <v>4</v>
      </c>
      <c r="J1127" s="7"/>
      <c r="K1127" s="7"/>
      <c r="L1127" s="7"/>
      <c r="M1127" s="7"/>
      <c r="N1127" s="7"/>
      <c r="O1127" s="6"/>
      <c r="P1127" s="6"/>
      <c r="Q1127" s="6"/>
      <c r="R1127" s="6"/>
      <c r="S1127" s="6"/>
      <c r="T1127" s="6"/>
      <c r="U1127" s="6"/>
      <c r="V1127" s="7"/>
      <c r="W1127" s="7"/>
      <c r="X1127" s="7"/>
      <c r="Y1127" s="7"/>
      <c r="Z1127" s="6"/>
      <c r="AA1127" s="6" t="s">
        <v>767</v>
      </c>
      <c r="AB1127" s="6"/>
      <c r="AC1127" s="6"/>
      <c r="AD1127" s="6" t="s">
        <v>3039</v>
      </c>
      <c r="AE1127" s="6"/>
      <c r="AF1127" s="14" t="s">
        <v>3040</v>
      </c>
      <c r="AG1127" s="6"/>
      <c r="AH1127" s="8" t="s">
        <v>75</v>
      </c>
    </row>
    <row r="1128" spans="1:34" customFormat="1" ht="60">
      <c r="A1128" s="5" t="s">
        <v>3041</v>
      </c>
      <c r="B1128" s="6" t="s">
        <v>42</v>
      </c>
      <c r="C1128" s="6" t="s">
        <v>327</v>
      </c>
      <c r="D1128" s="6" t="s">
        <v>51</v>
      </c>
      <c r="E1128" s="6" t="s">
        <v>45</v>
      </c>
      <c r="F1128" s="7">
        <f>IF(E1128="-",1,IF(G1128&gt;0,1,0))</f>
        <v>1</v>
      </c>
      <c r="G1128" s="7">
        <v>1</v>
      </c>
      <c r="H1128" s="7"/>
      <c r="I1128" s="7"/>
      <c r="J1128" s="7"/>
      <c r="K1128" s="7"/>
      <c r="L1128" s="7"/>
      <c r="M1128" s="7">
        <v>6</v>
      </c>
      <c r="N1128" s="7"/>
      <c r="O1128" s="6"/>
      <c r="P1128" s="6"/>
      <c r="Q1128" s="6"/>
      <c r="R1128" s="6"/>
      <c r="S1128" s="6"/>
      <c r="T1128" s="6"/>
      <c r="U1128" s="6"/>
      <c r="V1128" s="7"/>
      <c r="W1128" s="7"/>
      <c r="X1128" s="7"/>
      <c r="Y1128" s="7"/>
      <c r="Z1128" s="6"/>
      <c r="AA1128" s="6"/>
      <c r="AB1128" s="6"/>
      <c r="AC1128" s="6" t="s">
        <v>46</v>
      </c>
      <c r="AD1128" s="6" t="s">
        <v>3042</v>
      </c>
      <c r="AE1128" s="6"/>
      <c r="AF1128" s="6"/>
      <c r="AG1128" s="6"/>
      <c r="AH1128" s="8" t="s">
        <v>239</v>
      </c>
    </row>
    <row r="1129" spans="1:34" customFormat="1" ht="36">
      <c r="A1129" s="5" t="s">
        <v>3043</v>
      </c>
      <c r="B1129" s="6" t="s">
        <v>126</v>
      </c>
      <c r="C1129" s="6" t="s">
        <v>126</v>
      </c>
      <c r="D1129" s="6" t="s">
        <v>59</v>
      </c>
      <c r="E1129" s="6" t="s">
        <v>36</v>
      </c>
      <c r="F1129" s="7">
        <f>IF(E1129="-",1,IF(G1129&gt;0,1,0))</f>
        <v>1</v>
      </c>
      <c r="G1129" s="7">
        <v>0</v>
      </c>
      <c r="H1129" s="7"/>
      <c r="I1129" s="7"/>
      <c r="J1129" s="7"/>
      <c r="K1129" s="7"/>
      <c r="L1129" s="7"/>
      <c r="M1129" s="7"/>
      <c r="N1129" s="7"/>
      <c r="O1129" s="6"/>
      <c r="P1129" s="6"/>
      <c r="Q1129" s="6"/>
      <c r="R1129" s="6"/>
      <c r="S1129" s="6" t="s">
        <v>169</v>
      </c>
      <c r="T1129" s="6" t="s">
        <v>281</v>
      </c>
      <c r="U1129" s="6" t="s">
        <v>151</v>
      </c>
      <c r="V1129" s="7">
        <v>4</v>
      </c>
      <c r="W1129" s="7">
        <v>2</v>
      </c>
      <c r="X1129" s="7">
        <v>3</v>
      </c>
      <c r="Y1129" s="7">
        <v>2</v>
      </c>
      <c r="Z1129" s="6"/>
      <c r="AA1129" s="6" t="s">
        <v>287</v>
      </c>
      <c r="AB1129" s="6" t="s">
        <v>54</v>
      </c>
      <c r="AC1129" s="6"/>
      <c r="AD1129" s="6" t="s">
        <v>3044</v>
      </c>
      <c r="AE1129" s="6"/>
      <c r="AF1129" s="6"/>
      <c r="AG1129" s="6"/>
      <c r="AH1129" s="8" t="s">
        <v>1898</v>
      </c>
    </row>
    <row r="1130" spans="1:34" customFormat="1" ht="36">
      <c r="A1130" s="5" t="s">
        <v>3045</v>
      </c>
      <c r="B1130" s="6" t="s">
        <v>126</v>
      </c>
      <c r="C1130" s="6" t="s">
        <v>126</v>
      </c>
      <c r="D1130" s="6" t="s">
        <v>59</v>
      </c>
      <c r="E1130" s="6"/>
      <c r="F1130" s="7"/>
      <c r="G1130" s="7"/>
      <c r="H1130" s="7"/>
      <c r="I1130" s="7"/>
      <c r="J1130" s="7"/>
      <c r="K1130" s="7"/>
      <c r="L1130" s="7"/>
      <c r="M1130" s="7"/>
      <c r="N1130" s="7"/>
      <c r="O1130" s="6"/>
      <c r="P1130" s="6"/>
      <c r="Q1130" s="6"/>
      <c r="R1130" s="6"/>
      <c r="S1130" s="6" t="s">
        <v>169</v>
      </c>
      <c r="T1130" s="6" t="s">
        <v>135</v>
      </c>
      <c r="U1130" s="6" t="s">
        <v>151</v>
      </c>
      <c r="V1130" s="7">
        <v>4</v>
      </c>
      <c r="W1130" s="7">
        <v>5</v>
      </c>
      <c r="X1130" s="7">
        <v>3</v>
      </c>
      <c r="Y1130" s="7">
        <v>4</v>
      </c>
      <c r="Z1130" s="6"/>
      <c r="AA1130" s="6" t="s">
        <v>287</v>
      </c>
      <c r="AB1130" s="6" t="s">
        <v>54</v>
      </c>
      <c r="AC1130" s="6"/>
      <c r="AD1130" s="6" t="s">
        <v>3044</v>
      </c>
      <c r="AE1130" s="6"/>
      <c r="AF1130" s="6"/>
      <c r="AG1130" s="6"/>
      <c r="AH1130" s="8" t="s">
        <v>1898</v>
      </c>
    </row>
    <row r="1131" spans="1:34" customFormat="1" ht="48">
      <c r="A1131" s="5" t="s">
        <v>3046</v>
      </c>
      <c r="B1131" s="6" t="s">
        <v>42</v>
      </c>
      <c r="C1131" s="6" t="s">
        <v>96</v>
      </c>
      <c r="D1131" s="6" t="s">
        <v>44</v>
      </c>
      <c r="E1131" s="6" t="s">
        <v>66</v>
      </c>
      <c r="F1131" s="7">
        <f>IF(E1131="-",1,IF(G1131&gt;0,1,0))</f>
        <v>1</v>
      </c>
      <c r="G1131" s="7">
        <v>1</v>
      </c>
      <c r="H1131" s="7"/>
      <c r="I1131" s="7"/>
      <c r="J1131" s="7"/>
      <c r="K1131" s="7"/>
      <c r="L1131" s="7"/>
      <c r="M1131" s="7"/>
      <c r="N1131" s="7"/>
      <c r="O1131" s="6"/>
      <c r="P1131" s="6"/>
      <c r="Q1131" s="6"/>
      <c r="R1131" s="6"/>
      <c r="S1131" s="6"/>
      <c r="T1131" s="6"/>
      <c r="U1131" s="6"/>
      <c r="V1131" s="7">
        <v>5</v>
      </c>
      <c r="W1131" s="7">
        <v>5</v>
      </c>
      <c r="X1131" s="7">
        <v>0</v>
      </c>
      <c r="Y1131" s="7">
        <v>3</v>
      </c>
      <c r="Z1131" s="6"/>
      <c r="AA1131" s="6" t="s">
        <v>1156</v>
      </c>
      <c r="AB1131" s="6"/>
      <c r="AC1131" s="6"/>
      <c r="AD1131" s="6" t="s">
        <v>3047</v>
      </c>
      <c r="AE1131" s="6"/>
      <c r="AF1131" s="6"/>
      <c r="AG1131" s="6"/>
      <c r="AH1131" s="8" t="s">
        <v>471</v>
      </c>
    </row>
    <row r="1132" spans="1:34" customFormat="1" ht="24">
      <c r="A1132" s="5" t="s">
        <v>3048</v>
      </c>
      <c r="B1132" s="6" t="s">
        <v>42</v>
      </c>
      <c r="C1132" s="6" t="s">
        <v>161</v>
      </c>
      <c r="D1132" s="6" t="s">
        <v>127</v>
      </c>
      <c r="E1132" s="6" t="s">
        <v>45</v>
      </c>
      <c r="F1132" s="7">
        <f>IF(E1132="-",1,IF(G1132&gt;0,1,0))</f>
        <v>1</v>
      </c>
      <c r="G1132" s="7">
        <v>1</v>
      </c>
      <c r="H1132" s="7"/>
      <c r="I1132" s="7"/>
      <c r="J1132" s="7"/>
      <c r="K1132" s="7">
        <v>3</v>
      </c>
      <c r="L1132" s="7"/>
      <c r="M1132" s="7"/>
      <c r="N1132" s="7"/>
      <c r="O1132" s="6"/>
      <c r="P1132" s="6"/>
      <c r="Q1132" s="6"/>
      <c r="R1132" s="6"/>
      <c r="S1132" s="6"/>
      <c r="T1132" s="6"/>
      <c r="U1132" s="6"/>
      <c r="V1132" s="7"/>
      <c r="W1132" s="7"/>
      <c r="X1132" s="7"/>
      <c r="Y1132" s="7"/>
      <c r="Z1132" s="6" t="s">
        <v>1290</v>
      </c>
      <c r="AA1132" s="6" t="s">
        <v>122</v>
      </c>
      <c r="AB1132" s="6"/>
      <c r="AC1132" s="6"/>
      <c r="AD1132" s="6" t="s">
        <v>3049</v>
      </c>
      <c r="AE1132" s="6"/>
      <c r="AF1132" s="6" t="s">
        <v>3050</v>
      </c>
      <c r="AG1132" s="6"/>
      <c r="AH1132" s="8" t="s">
        <v>436</v>
      </c>
    </row>
    <row r="1133" spans="1:34" customFormat="1" ht="36">
      <c r="A1133" s="5" t="s">
        <v>3051</v>
      </c>
      <c r="B1133" s="6" t="s">
        <v>42</v>
      </c>
      <c r="C1133" s="6" t="s">
        <v>393</v>
      </c>
      <c r="D1133" s="6" t="s">
        <v>44</v>
      </c>
      <c r="E1133" s="6" t="s">
        <v>66</v>
      </c>
      <c r="F1133" s="7">
        <f>IF(E1133="-",1,IF(G1133&gt;0,1,0))</f>
        <v>1</v>
      </c>
      <c r="G1133" s="7">
        <v>1</v>
      </c>
      <c r="H1133" s="7"/>
      <c r="I1133" s="7"/>
      <c r="J1133" s="7"/>
      <c r="K1133" s="7"/>
      <c r="L1133" s="7"/>
      <c r="M1133" s="7"/>
      <c r="N1133" s="7"/>
      <c r="O1133" s="6"/>
      <c r="P1133" s="6"/>
      <c r="Q1133" s="6"/>
      <c r="R1133" s="6"/>
      <c r="S1133" s="6"/>
      <c r="T1133" s="6"/>
      <c r="U1133" s="6"/>
      <c r="V1133" s="7"/>
      <c r="W1133" s="7"/>
      <c r="X1133" s="7"/>
      <c r="Y1133" s="7"/>
      <c r="Z1133" s="6"/>
      <c r="AA1133" s="6"/>
      <c r="AB1133" s="6"/>
      <c r="AC1133" s="14" t="s">
        <v>102</v>
      </c>
      <c r="AD1133" s="6" t="s">
        <v>3052</v>
      </c>
      <c r="AE1133" s="6"/>
      <c r="AF1133" s="6"/>
      <c r="AG1133" s="6"/>
      <c r="AH1133" s="8" t="s">
        <v>593</v>
      </c>
    </row>
    <row r="1134" spans="1:34" customFormat="1" ht="48">
      <c r="A1134" s="5" t="s">
        <v>3053</v>
      </c>
      <c r="B1134" s="6" t="s">
        <v>42</v>
      </c>
      <c r="C1134" s="6" t="s">
        <v>199</v>
      </c>
      <c r="D1134" s="6" t="s">
        <v>51</v>
      </c>
      <c r="E1134" s="6" t="s">
        <v>73</v>
      </c>
      <c r="F1134" s="7">
        <f>IF(E1134="-",1,IF(G1134&gt;0,1,0))</f>
        <v>1</v>
      </c>
      <c r="G1134" s="7">
        <v>3</v>
      </c>
      <c r="H1134" s="7"/>
      <c r="I1134" s="7"/>
      <c r="J1134" s="7"/>
      <c r="K1134" s="7"/>
      <c r="L1134" s="7"/>
      <c r="M1134" s="7"/>
      <c r="N1134" s="7"/>
      <c r="O1134" s="6"/>
      <c r="P1134" s="6"/>
      <c r="Q1134" s="6"/>
      <c r="R1134" s="6"/>
      <c r="S1134" s="6"/>
      <c r="T1134" s="6"/>
      <c r="U1134" s="6"/>
      <c r="V1134" s="7"/>
      <c r="W1134" s="7"/>
      <c r="X1134" s="7"/>
      <c r="Y1134" s="7"/>
      <c r="Z1134" s="6"/>
      <c r="AA1134" s="6"/>
      <c r="AB1134" s="6"/>
      <c r="AC1134" s="6"/>
      <c r="AD1134" s="6" t="s">
        <v>3054</v>
      </c>
      <c r="AE1134" s="6"/>
      <c r="AF1134" s="6" t="s">
        <v>3055</v>
      </c>
      <c r="AG1134" s="6"/>
      <c r="AH1134" s="8" t="s">
        <v>124</v>
      </c>
    </row>
    <row r="1135" spans="1:34" customFormat="1" ht="36">
      <c r="A1135" s="5" t="s">
        <v>3056</v>
      </c>
      <c r="B1135" s="6" t="s">
        <v>126</v>
      </c>
      <c r="C1135" s="6" t="s">
        <v>126</v>
      </c>
      <c r="D1135" s="6" t="s">
        <v>78</v>
      </c>
      <c r="E1135" s="6" t="s">
        <v>73</v>
      </c>
      <c r="F1135" s="7">
        <f>IF(E1135="-",1,IF(G1135&gt;0,1,0))</f>
        <v>1</v>
      </c>
      <c r="G1135" s="7">
        <v>1</v>
      </c>
      <c r="H1135" s="7"/>
      <c r="I1135" s="7"/>
      <c r="J1135" s="7"/>
      <c r="K1135" s="7"/>
      <c r="L1135" s="7"/>
      <c r="M1135" s="7"/>
      <c r="N1135" s="7"/>
      <c r="O1135" s="6"/>
      <c r="P1135" s="6"/>
      <c r="Q1135" s="6"/>
      <c r="R1135" s="6"/>
      <c r="S1135" s="6" t="s">
        <v>169</v>
      </c>
      <c r="T1135" s="6" t="s">
        <v>129</v>
      </c>
      <c r="U1135" s="6" t="s">
        <v>151</v>
      </c>
      <c r="V1135" s="7">
        <v>8</v>
      </c>
      <c r="W1135" s="7">
        <v>6</v>
      </c>
      <c r="X1135" s="7">
        <v>8</v>
      </c>
      <c r="Y1135" s="7">
        <v>6</v>
      </c>
      <c r="Z1135" s="6"/>
      <c r="AA1135" s="6" t="s">
        <v>3057</v>
      </c>
      <c r="AB1135" s="6"/>
      <c r="AC1135" s="6"/>
      <c r="AD1135" s="6" t="s">
        <v>3058</v>
      </c>
      <c r="AE1135" s="6"/>
      <c r="AF1135" s="6"/>
      <c r="AG1135" s="6"/>
      <c r="AH1135" s="8" t="s">
        <v>398</v>
      </c>
    </row>
    <row r="1136" spans="1:34" customFormat="1" ht="72">
      <c r="A1136" s="5" t="s">
        <v>3059</v>
      </c>
      <c r="B1136" s="6" t="s">
        <v>42</v>
      </c>
      <c r="C1136" s="6" t="s">
        <v>65</v>
      </c>
      <c r="D1136" s="6" t="s">
        <v>262</v>
      </c>
      <c r="E1136" s="6" t="s">
        <v>36</v>
      </c>
      <c r="F1136" s="7">
        <f>IF(E1136="-",1,IF(G1136&gt;0,1,0))</f>
        <v>1</v>
      </c>
      <c r="G1136" s="7">
        <v>0</v>
      </c>
      <c r="H1136" s="7"/>
      <c r="I1136" s="7" t="s">
        <v>36</v>
      </c>
      <c r="J1136" s="7"/>
      <c r="K1136" s="7"/>
      <c r="L1136" s="7"/>
      <c r="M1136" s="7"/>
      <c r="N1136" s="7"/>
      <c r="O1136" s="6"/>
      <c r="P1136" s="6"/>
      <c r="Q1136" s="6"/>
      <c r="R1136" s="6"/>
      <c r="S1136" s="6"/>
      <c r="T1136" s="6"/>
      <c r="U1136" s="6"/>
      <c r="V1136" s="7"/>
      <c r="W1136" s="7"/>
      <c r="X1136" s="7"/>
      <c r="Y1136" s="7"/>
      <c r="Z1136" s="6" t="s">
        <v>67</v>
      </c>
      <c r="AA1136" s="6" t="s">
        <v>68</v>
      </c>
      <c r="AB1136" s="6"/>
      <c r="AC1136" s="6"/>
      <c r="AD1136" s="6" t="s">
        <v>3060</v>
      </c>
      <c r="AE1136" s="6" t="s">
        <v>3061</v>
      </c>
      <c r="AF1136" s="6"/>
      <c r="AG1136" s="6"/>
      <c r="AH1136" s="8" t="s">
        <v>3062</v>
      </c>
    </row>
    <row r="1137" spans="1:34" customFormat="1" ht="15">
      <c r="A1137" s="5" t="s">
        <v>3063</v>
      </c>
      <c r="B1137" s="6" t="s">
        <v>126</v>
      </c>
      <c r="C1137" s="6" t="s">
        <v>126</v>
      </c>
      <c r="D1137" s="6" t="s">
        <v>51</v>
      </c>
      <c r="E1137" s="6" t="s">
        <v>66</v>
      </c>
      <c r="F1137" s="7">
        <f>IF(E1137="-",1,IF(G1137&gt;0,1,0))</f>
        <v>1</v>
      </c>
      <c r="G1137" s="7">
        <v>1</v>
      </c>
      <c r="H1137" s="7"/>
      <c r="I1137" s="7"/>
      <c r="J1137" s="7"/>
      <c r="K1137" s="7"/>
      <c r="L1137" s="7"/>
      <c r="M1137" s="7"/>
      <c r="N1137" s="7"/>
      <c r="O1137" s="6"/>
      <c r="P1137" s="6"/>
      <c r="Q1137" s="6"/>
      <c r="R1137" s="6"/>
      <c r="S1137" s="6" t="s">
        <v>128</v>
      </c>
      <c r="T1137" s="6" t="s">
        <v>129</v>
      </c>
      <c r="U1137" s="6" t="s">
        <v>130</v>
      </c>
      <c r="V1137" s="7">
        <v>4</v>
      </c>
      <c r="W1137" s="7">
        <v>1</v>
      </c>
      <c r="X1137" s="7">
        <v>2</v>
      </c>
      <c r="Y1137" s="7">
        <v>2</v>
      </c>
      <c r="Z1137" s="6"/>
      <c r="AA1137" s="6" t="s">
        <v>1911</v>
      </c>
      <c r="AB1137" s="6"/>
      <c r="AC1137" s="6"/>
      <c r="AD1137" s="6" t="s">
        <v>3064</v>
      </c>
      <c r="AE1137" s="6"/>
      <c r="AF1137" s="6"/>
      <c r="AG1137" s="6"/>
      <c r="AH1137" s="8" t="s">
        <v>3065</v>
      </c>
    </row>
    <row r="1138" spans="1:34" customFormat="1" ht="15">
      <c r="A1138" s="5" t="s">
        <v>3066</v>
      </c>
      <c r="B1138" s="6" t="s">
        <v>126</v>
      </c>
      <c r="C1138" s="6" t="s">
        <v>126</v>
      </c>
      <c r="D1138" s="6" t="s">
        <v>51</v>
      </c>
      <c r="E1138" s="6"/>
      <c r="F1138" s="7"/>
      <c r="G1138" s="7"/>
      <c r="H1138" s="7"/>
      <c r="I1138" s="7"/>
      <c r="J1138" s="7"/>
      <c r="K1138" s="7"/>
      <c r="L1138" s="7"/>
      <c r="M1138" s="7"/>
      <c r="N1138" s="7"/>
      <c r="O1138" s="6"/>
      <c r="P1138" s="6"/>
      <c r="Q1138" s="6"/>
      <c r="R1138" s="6"/>
      <c r="S1138" s="6" t="s">
        <v>128</v>
      </c>
      <c r="T1138" s="6" t="s">
        <v>135</v>
      </c>
      <c r="U1138" s="6" t="s">
        <v>130</v>
      </c>
      <c r="V1138" s="7">
        <v>4</v>
      </c>
      <c r="W1138" s="7">
        <v>4</v>
      </c>
      <c r="X1138" s="7">
        <v>2</v>
      </c>
      <c r="Y1138" s="7">
        <v>5</v>
      </c>
      <c r="Z1138" s="6"/>
      <c r="AA1138" s="6" t="s">
        <v>1911</v>
      </c>
      <c r="AB1138" s="6"/>
      <c r="AC1138" s="6"/>
      <c r="AD1138" s="6" t="s">
        <v>3064</v>
      </c>
      <c r="AE1138" s="6"/>
      <c r="AF1138" s="6"/>
      <c r="AG1138" s="6"/>
      <c r="AH1138" s="8" t="s">
        <v>3065</v>
      </c>
    </row>
    <row r="1139" spans="1:34" customFormat="1" ht="15">
      <c r="A1139" s="5" t="s">
        <v>3067</v>
      </c>
      <c r="B1139" s="6" t="s">
        <v>33</v>
      </c>
      <c r="C1139" s="6" t="s">
        <v>34</v>
      </c>
      <c r="D1139" s="6" t="s">
        <v>51</v>
      </c>
      <c r="E1139" s="6" t="s">
        <v>66</v>
      </c>
      <c r="F1139" s="7">
        <f>IF(E1139="-",1,IF(G1139&gt;0,1,0))</f>
        <v>1</v>
      </c>
      <c r="G1139" s="7">
        <v>4</v>
      </c>
      <c r="H1139" s="7">
        <v>2</v>
      </c>
      <c r="I1139" s="7" t="s">
        <v>36</v>
      </c>
      <c r="J1139" s="7">
        <v>2</v>
      </c>
      <c r="K1139" s="7"/>
      <c r="L1139" s="7"/>
      <c r="M1139" s="7"/>
      <c r="N1139" s="7"/>
      <c r="O1139" s="6"/>
      <c r="P1139" s="6"/>
      <c r="Q1139" s="6"/>
      <c r="R1139" s="6"/>
      <c r="S1139" s="6"/>
      <c r="T1139" s="6"/>
      <c r="U1139" s="6"/>
      <c r="V1139" s="7"/>
      <c r="W1139" s="7"/>
      <c r="X1139" s="7"/>
      <c r="Y1139" s="7"/>
      <c r="Z1139" s="6"/>
      <c r="AA1139" s="6"/>
      <c r="AB1139" s="6"/>
      <c r="AC1139" s="6"/>
      <c r="AD1139" s="6" t="s">
        <v>3068</v>
      </c>
      <c r="AE1139" s="6"/>
      <c r="AF1139" s="6"/>
      <c r="AG1139" s="6"/>
      <c r="AH1139" s="8" t="s">
        <v>479</v>
      </c>
    </row>
    <row r="1140" spans="1:34" customFormat="1" ht="60">
      <c r="A1140" s="5" t="s">
        <v>3069</v>
      </c>
      <c r="B1140" s="6" t="s">
        <v>126</v>
      </c>
      <c r="C1140" s="6" t="s">
        <v>126</v>
      </c>
      <c r="D1140" s="6" t="s">
        <v>44</v>
      </c>
      <c r="E1140" s="6" t="s">
        <v>73</v>
      </c>
      <c r="F1140" s="7">
        <f>IF(E1140="-",1,IF(G1140&gt;0,1,0))</f>
        <v>1</v>
      </c>
      <c r="G1140" s="7">
        <v>1</v>
      </c>
      <c r="H1140" s="7"/>
      <c r="I1140" s="7"/>
      <c r="J1140" s="7"/>
      <c r="K1140" s="7"/>
      <c r="L1140" s="7"/>
      <c r="M1140" s="7"/>
      <c r="N1140" s="7"/>
      <c r="O1140" s="6"/>
      <c r="P1140" s="6"/>
      <c r="Q1140" s="6"/>
      <c r="R1140" s="6"/>
      <c r="S1140" s="6" t="s">
        <v>128</v>
      </c>
      <c r="T1140" s="6" t="s">
        <v>175</v>
      </c>
      <c r="U1140" s="6" t="s">
        <v>151</v>
      </c>
      <c r="V1140" s="7">
        <v>6</v>
      </c>
      <c r="W1140" s="7">
        <v>3</v>
      </c>
      <c r="X1140" s="7">
        <v>3</v>
      </c>
      <c r="Y1140" s="7">
        <v>3</v>
      </c>
      <c r="Z1140" s="6"/>
      <c r="AA1140" s="6" t="s">
        <v>452</v>
      </c>
      <c r="AB1140" s="6"/>
      <c r="AC1140" s="6"/>
      <c r="AD1140" s="6" t="s">
        <v>3070</v>
      </c>
      <c r="AE1140" s="6"/>
      <c r="AF1140" s="6" t="s">
        <v>3071</v>
      </c>
      <c r="AG1140" s="6"/>
      <c r="AH1140" s="8" t="s">
        <v>537</v>
      </c>
    </row>
    <row r="1141" spans="1:34" customFormat="1" ht="60">
      <c r="A1141" s="5" t="s">
        <v>3072</v>
      </c>
      <c r="B1141" s="6" t="s">
        <v>126</v>
      </c>
      <c r="C1141" s="6" t="s">
        <v>126</v>
      </c>
      <c r="D1141" s="6" t="s">
        <v>44</v>
      </c>
      <c r="E1141" s="6"/>
      <c r="F1141" s="7"/>
      <c r="G1141" s="7"/>
      <c r="H1141" s="7"/>
      <c r="I1141" s="7"/>
      <c r="J1141" s="7"/>
      <c r="K1141" s="7"/>
      <c r="L1141" s="7"/>
      <c r="M1141" s="7"/>
      <c r="N1141" s="7"/>
      <c r="O1141" s="6"/>
      <c r="P1141" s="6"/>
      <c r="Q1141" s="6"/>
      <c r="R1141" s="6"/>
      <c r="S1141" s="6" t="s">
        <v>128</v>
      </c>
      <c r="T1141" s="6" t="s">
        <v>135</v>
      </c>
      <c r="U1141" s="6" t="s">
        <v>151</v>
      </c>
      <c r="V1141" s="7">
        <v>6</v>
      </c>
      <c r="W1141" s="7">
        <v>8</v>
      </c>
      <c r="X1141" s="7">
        <v>3</v>
      </c>
      <c r="Y1141" s="7">
        <v>8</v>
      </c>
      <c r="Z1141" s="6"/>
      <c r="AA1141" s="6" t="s">
        <v>452</v>
      </c>
      <c r="AB1141" s="6"/>
      <c r="AC1141" s="6"/>
      <c r="AD1141" s="6" t="s">
        <v>3070</v>
      </c>
      <c r="AE1141" s="6"/>
      <c r="AF1141" s="6" t="s">
        <v>3071</v>
      </c>
      <c r="AG1141" s="6"/>
      <c r="AH1141" s="8" t="s">
        <v>537</v>
      </c>
    </row>
    <row r="1142" spans="1:34" customFormat="1" ht="24">
      <c r="A1142" s="5" t="s">
        <v>3073</v>
      </c>
      <c r="B1142" s="6" t="s">
        <v>126</v>
      </c>
      <c r="C1142" s="6" t="s">
        <v>126</v>
      </c>
      <c r="D1142" s="6" t="s">
        <v>51</v>
      </c>
      <c r="E1142" s="6" t="s">
        <v>73</v>
      </c>
      <c r="F1142" s="7">
        <f>IF(E1142="-",1,IF(G1142&gt;0,1,0))</f>
        <v>1</v>
      </c>
      <c r="G1142" s="7">
        <v>1</v>
      </c>
      <c r="H1142" s="7"/>
      <c r="I1142" s="7"/>
      <c r="J1142" s="7"/>
      <c r="K1142" s="7"/>
      <c r="L1142" s="7"/>
      <c r="M1142" s="7"/>
      <c r="N1142" s="7"/>
      <c r="O1142" s="6"/>
      <c r="P1142" s="6"/>
      <c r="Q1142" s="6"/>
      <c r="R1142" s="6"/>
      <c r="S1142" s="6" t="s">
        <v>128</v>
      </c>
      <c r="T1142" s="6" t="s">
        <v>129</v>
      </c>
      <c r="U1142" s="6" t="s">
        <v>151</v>
      </c>
      <c r="V1142" s="7">
        <v>7</v>
      </c>
      <c r="W1142" s="7">
        <v>2</v>
      </c>
      <c r="X1142" s="7">
        <v>8</v>
      </c>
      <c r="Y1142" s="7">
        <v>3</v>
      </c>
      <c r="Z1142" s="6"/>
      <c r="AA1142" s="6" t="s">
        <v>1877</v>
      </c>
      <c r="AB1142" s="6"/>
      <c r="AC1142" s="6"/>
      <c r="AD1142" s="6" t="s">
        <v>3074</v>
      </c>
      <c r="AE1142" s="6"/>
      <c r="AF1142" s="6"/>
      <c r="AG1142" s="6"/>
      <c r="AH1142" s="8" t="s">
        <v>479</v>
      </c>
    </row>
    <row r="1143" spans="1:34" customFormat="1" ht="24">
      <c r="A1143" s="5" t="s">
        <v>3075</v>
      </c>
      <c r="B1143" s="6" t="s">
        <v>126</v>
      </c>
      <c r="C1143" s="6" t="s">
        <v>126</v>
      </c>
      <c r="D1143" s="6" t="s">
        <v>51</v>
      </c>
      <c r="E1143" s="6"/>
      <c r="F1143" s="7"/>
      <c r="G1143" s="7"/>
      <c r="H1143" s="7"/>
      <c r="I1143" s="7"/>
      <c r="J1143" s="7"/>
      <c r="K1143" s="7"/>
      <c r="L1143" s="7"/>
      <c r="M1143" s="7"/>
      <c r="N1143" s="7"/>
      <c r="O1143" s="6"/>
      <c r="P1143" s="6"/>
      <c r="Q1143" s="6"/>
      <c r="R1143" s="6"/>
      <c r="S1143" s="6" t="s">
        <v>128</v>
      </c>
      <c r="T1143" s="6" t="s">
        <v>135</v>
      </c>
      <c r="U1143" s="6" t="s">
        <v>151</v>
      </c>
      <c r="V1143" s="7">
        <v>7</v>
      </c>
      <c r="W1143" s="7">
        <v>6</v>
      </c>
      <c r="X1143" s="7">
        <v>8</v>
      </c>
      <c r="Y1143" s="7">
        <v>8</v>
      </c>
      <c r="Z1143" s="6"/>
      <c r="AA1143" s="6" t="s">
        <v>1877</v>
      </c>
      <c r="AB1143" s="6"/>
      <c r="AC1143" s="6"/>
      <c r="AD1143" s="6" t="s">
        <v>3074</v>
      </c>
      <c r="AE1143" s="6"/>
      <c r="AF1143" s="6"/>
      <c r="AG1143" s="6"/>
      <c r="AH1143" s="8" t="s">
        <v>479</v>
      </c>
    </row>
    <row r="1144" spans="1:34" customFormat="1" ht="24">
      <c r="A1144" s="9" t="s">
        <v>3076</v>
      </c>
      <c r="B1144" s="10" t="s">
        <v>42</v>
      </c>
      <c r="C1144" s="10" t="s">
        <v>91</v>
      </c>
      <c r="D1144" s="6" t="s">
        <v>51</v>
      </c>
      <c r="E1144" s="10" t="s">
        <v>73</v>
      </c>
      <c r="F1144" s="7">
        <f>IF(E1144="-",1,IF(G1144&gt;0,1,0))</f>
        <v>1</v>
      </c>
      <c r="G1144" s="7">
        <v>2</v>
      </c>
      <c r="H1144" s="7"/>
      <c r="I1144" s="7">
        <v>5</v>
      </c>
      <c r="J1144" s="7"/>
      <c r="K1144" s="7"/>
      <c r="L1144" s="7"/>
      <c r="M1144" s="7"/>
      <c r="N1144" s="7"/>
      <c r="O1144" s="10"/>
      <c r="P1144" s="10"/>
      <c r="Q1144" s="10"/>
      <c r="R1144" s="10"/>
      <c r="S1144" s="10"/>
      <c r="T1144" s="10"/>
      <c r="U1144" s="10"/>
      <c r="V1144" s="7"/>
      <c r="W1144" s="7"/>
      <c r="X1144" s="7"/>
      <c r="Y1144" s="7"/>
      <c r="Z1144" s="10" t="s">
        <v>396</v>
      </c>
      <c r="AA1144" s="10"/>
      <c r="AB1144" s="10"/>
      <c r="AC1144" s="12" t="s">
        <v>46</v>
      </c>
      <c r="AD1144" s="10" t="s">
        <v>3077</v>
      </c>
      <c r="AE1144" s="10"/>
      <c r="AF1144" s="10" t="s">
        <v>3078</v>
      </c>
      <c r="AG1144" s="10"/>
      <c r="AH1144" s="11" t="s">
        <v>528</v>
      </c>
    </row>
    <row r="1145" spans="1:34" customFormat="1" ht="24">
      <c r="A1145" s="5" t="s">
        <v>3079</v>
      </c>
      <c r="B1145" s="6" t="s">
        <v>42</v>
      </c>
      <c r="C1145" s="6" t="s">
        <v>50</v>
      </c>
      <c r="D1145" s="6" t="s">
        <v>51</v>
      </c>
      <c r="E1145" s="6" t="s">
        <v>45</v>
      </c>
      <c r="F1145" s="7">
        <f>IF(E1145="-",1,IF(G1145&gt;0,1,0))</f>
        <v>1</v>
      </c>
      <c r="G1145" s="7">
        <v>2</v>
      </c>
      <c r="H1145" s="7"/>
      <c r="I1145" s="7"/>
      <c r="J1145" s="7"/>
      <c r="K1145" s="7"/>
      <c r="L1145" s="7"/>
      <c r="M1145" s="7"/>
      <c r="N1145" s="7"/>
      <c r="O1145" s="6"/>
      <c r="P1145" s="6"/>
      <c r="Q1145" s="6"/>
      <c r="R1145" s="6"/>
      <c r="S1145" s="6"/>
      <c r="T1145" s="6"/>
      <c r="U1145" s="6"/>
      <c r="V1145" s="7">
        <v>6</v>
      </c>
      <c r="W1145" s="7">
        <v>8</v>
      </c>
      <c r="X1145" s="7">
        <v>1</v>
      </c>
      <c r="Y1145" s="7">
        <v>5</v>
      </c>
      <c r="Z1145" s="6" t="s">
        <v>3080</v>
      </c>
      <c r="AA1145" s="6" t="s">
        <v>662</v>
      </c>
      <c r="AB1145" s="6"/>
      <c r="AC1145" s="6"/>
      <c r="AD1145" s="6" t="s">
        <v>3081</v>
      </c>
      <c r="AE1145" s="6"/>
      <c r="AF1145" s="6"/>
      <c r="AG1145" s="6"/>
      <c r="AH1145" s="8" t="s">
        <v>398</v>
      </c>
    </row>
    <row r="1146" spans="1:34" customFormat="1" ht="24">
      <c r="A1146" s="5" t="s">
        <v>3082</v>
      </c>
      <c r="B1146" s="6" t="s">
        <v>126</v>
      </c>
      <c r="C1146" s="6" t="s">
        <v>126</v>
      </c>
      <c r="D1146" s="6" t="s">
        <v>262</v>
      </c>
      <c r="E1146" s="6" t="s">
        <v>36</v>
      </c>
      <c r="F1146" s="7">
        <f>IF(E1146="-",1,IF(G1146&gt;0,1,0))</f>
        <v>1</v>
      </c>
      <c r="G1146" s="7">
        <v>0</v>
      </c>
      <c r="H1146" s="7"/>
      <c r="I1146" s="7"/>
      <c r="J1146" s="7"/>
      <c r="K1146" s="7"/>
      <c r="L1146" s="7"/>
      <c r="M1146" s="7"/>
      <c r="N1146" s="7"/>
      <c r="O1146" s="6"/>
      <c r="P1146" s="6"/>
      <c r="Q1146" s="6"/>
      <c r="R1146" s="6"/>
      <c r="S1146" s="6" t="s">
        <v>128</v>
      </c>
      <c r="T1146" s="6" t="s">
        <v>150</v>
      </c>
      <c r="U1146" s="6" t="s">
        <v>151</v>
      </c>
      <c r="V1146" s="7">
        <v>5</v>
      </c>
      <c r="W1146" s="7">
        <v>4</v>
      </c>
      <c r="X1146" s="7">
        <v>7</v>
      </c>
      <c r="Y1146" s="7">
        <v>4</v>
      </c>
      <c r="Z1146" s="6"/>
      <c r="AA1146" s="6" t="s">
        <v>3083</v>
      </c>
      <c r="AB1146" s="6"/>
      <c r="AC1146" s="6"/>
      <c r="AD1146" s="6" t="s">
        <v>3084</v>
      </c>
      <c r="AE1146" s="6" t="s">
        <v>3085</v>
      </c>
      <c r="AF1146" s="6"/>
      <c r="AG1146" s="6"/>
      <c r="AH1146" s="8" t="s">
        <v>3086</v>
      </c>
    </row>
    <row r="1147" spans="1:34" customFormat="1" ht="24">
      <c r="A1147" s="5" t="s">
        <v>3087</v>
      </c>
      <c r="B1147" s="6" t="s">
        <v>126</v>
      </c>
      <c r="C1147" s="6" t="s">
        <v>126</v>
      </c>
      <c r="D1147" s="6" t="s">
        <v>51</v>
      </c>
      <c r="E1147" s="6" t="s">
        <v>73</v>
      </c>
      <c r="F1147" s="7">
        <f>IF(E1147="-",1,IF(G1147&gt;0,1,0))</f>
        <v>1</v>
      </c>
      <c r="G1147" s="7">
        <v>1</v>
      </c>
      <c r="H1147" s="7"/>
      <c r="I1147" s="7"/>
      <c r="J1147" s="7"/>
      <c r="K1147" s="7"/>
      <c r="L1147" s="7"/>
      <c r="M1147" s="7"/>
      <c r="N1147" s="7"/>
      <c r="O1147" s="6"/>
      <c r="P1147" s="6"/>
      <c r="Q1147" s="6"/>
      <c r="R1147" s="6"/>
      <c r="S1147" s="6" t="s">
        <v>128</v>
      </c>
      <c r="T1147" s="6" t="s">
        <v>175</v>
      </c>
      <c r="U1147" s="6" t="s">
        <v>151</v>
      </c>
      <c r="V1147" s="7">
        <v>7</v>
      </c>
      <c r="W1147" s="7">
        <v>2</v>
      </c>
      <c r="X1147" s="7">
        <v>8</v>
      </c>
      <c r="Y1147" s="7">
        <v>2</v>
      </c>
      <c r="Z1147" s="6"/>
      <c r="AA1147" s="6" t="s">
        <v>844</v>
      </c>
      <c r="AB1147" s="6"/>
      <c r="AC1147" s="6"/>
      <c r="AD1147" s="6" t="s">
        <v>3088</v>
      </c>
      <c r="AE1147" s="6"/>
      <c r="AF1147" s="6"/>
      <c r="AG1147" s="6"/>
      <c r="AH1147" s="8" t="s">
        <v>239</v>
      </c>
    </row>
    <row r="1148" spans="1:34" customFormat="1" ht="24">
      <c r="A1148" s="5" t="s">
        <v>3089</v>
      </c>
      <c r="B1148" s="6" t="s">
        <v>126</v>
      </c>
      <c r="C1148" s="6" t="s">
        <v>126</v>
      </c>
      <c r="D1148" s="6" t="s">
        <v>51</v>
      </c>
      <c r="E1148" s="6"/>
      <c r="F1148" s="7"/>
      <c r="G1148" s="7"/>
      <c r="H1148" s="7"/>
      <c r="I1148" s="7"/>
      <c r="J1148" s="7"/>
      <c r="K1148" s="7"/>
      <c r="L1148" s="7"/>
      <c r="M1148" s="7"/>
      <c r="N1148" s="7"/>
      <c r="O1148" s="6"/>
      <c r="P1148" s="6"/>
      <c r="Q1148" s="6"/>
      <c r="R1148" s="6"/>
      <c r="S1148" s="6" t="s">
        <v>128</v>
      </c>
      <c r="T1148" s="6" t="s">
        <v>135</v>
      </c>
      <c r="U1148" s="6" t="s">
        <v>151</v>
      </c>
      <c r="V1148" s="7">
        <v>7</v>
      </c>
      <c r="W1148" s="7">
        <v>7</v>
      </c>
      <c r="X1148" s="7">
        <v>8</v>
      </c>
      <c r="Y1148" s="7">
        <v>6</v>
      </c>
      <c r="Z1148" s="6"/>
      <c r="AA1148" s="6" t="s">
        <v>844</v>
      </c>
      <c r="AB1148" s="6"/>
      <c r="AC1148" s="6"/>
      <c r="AD1148" s="6" t="s">
        <v>3088</v>
      </c>
      <c r="AE1148" s="6"/>
      <c r="AF1148" s="6"/>
      <c r="AG1148" s="6"/>
      <c r="AH1148" s="8" t="s">
        <v>239</v>
      </c>
    </row>
    <row r="1149" spans="1:34" customFormat="1" ht="24">
      <c r="A1149" s="5" t="s">
        <v>3090</v>
      </c>
      <c r="B1149" s="6" t="s">
        <v>126</v>
      </c>
      <c r="C1149" s="6" t="s">
        <v>126</v>
      </c>
      <c r="D1149" s="6" t="s">
        <v>209</v>
      </c>
      <c r="E1149" s="6" t="s">
        <v>36</v>
      </c>
      <c r="F1149" s="7">
        <f>IF(E1149="-",1,IF(G1149&gt;0,1,0))</f>
        <v>1</v>
      </c>
      <c r="G1149" s="7">
        <v>0</v>
      </c>
      <c r="H1149" s="7"/>
      <c r="I1149" s="7"/>
      <c r="J1149" s="7"/>
      <c r="K1149" s="7"/>
      <c r="L1149" s="7"/>
      <c r="M1149" s="7"/>
      <c r="N1149" s="7"/>
      <c r="O1149" s="6"/>
      <c r="P1149" s="6"/>
      <c r="Q1149" s="6"/>
      <c r="R1149" s="6"/>
      <c r="S1149" s="6" t="s">
        <v>128</v>
      </c>
      <c r="T1149" s="6" t="s">
        <v>129</v>
      </c>
      <c r="U1149" s="6" t="s">
        <v>130</v>
      </c>
      <c r="V1149" s="7">
        <v>6</v>
      </c>
      <c r="W1149" s="7">
        <v>2</v>
      </c>
      <c r="X1149" s="7">
        <v>7</v>
      </c>
      <c r="Y1149" s="7">
        <v>2</v>
      </c>
      <c r="Z1149" s="6"/>
      <c r="AA1149" s="6" t="s">
        <v>3091</v>
      </c>
      <c r="AB1149" s="6"/>
      <c r="AC1149" s="6"/>
      <c r="AD1149" s="6" t="s">
        <v>3092</v>
      </c>
      <c r="AE1149" s="6" t="s">
        <v>3093</v>
      </c>
      <c r="AF1149" s="6"/>
      <c r="AG1149" s="6"/>
      <c r="AH1149" s="8" t="s">
        <v>214</v>
      </c>
    </row>
    <row r="1150" spans="1:34" customFormat="1" ht="24">
      <c r="A1150" s="5" t="s">
        <v>3094</v>
      </c>
      <c r="B1150" s="6" t="s">
        <v>126</v>
      </c>
      <c r="C1150" s="6" t="s">
        <v>126</v>
      </c>
      <c r="D1150" s="6" t="s">
        <v>209</v>
      </c>
      <c r="E1150" s="6"/>
      <c r="F1150" s="7"/>
      <c r="G1150" s="7"/>
      <c r="H1150" s="7"/>
      <c r="I1150" s="7"/>
      <c r="J1150" s="7"/>
      <c r="K1150" s="7"/>
      <c r="L1150" s="7"/>
      <c r="M1150" s="7"/>
      <c r="N1150" s="7"/>
      <c r="O1150" s="6"/>
      <c r="P1150" s="6"/>
      <c r="Q1150" s="6"/>
      <c r="R1150" s="6"/>
      <c r="S1150" s="6" t="s">
        <v>128</v>
      </c>
      <c r="T1150" s="6" t="s">
        <v>135</v>
      </c>
      <c r="U1150" s="6" t="s">
        <v>130</v>
      </c>
      <c r="V1150" s="7">
        <v>6</v>
      </c>
      <c r="W1150" s="7">
        <v>5</v>
      </c>
      <c r="X1150" s="7">
        <v>7</v>
      </c>
      <c r="Y1150" s="7">
        <v>5</v>
      </c>
      <c r="Z1150" s="6"/>
      <c r="AA1150" s="6" t="s">
        <v>3091</v>
      </c>
      <c r="AB1150" s="6"/>
      <c r="AC1150" s="6"/>
      <c r="AD1150" s="6" t="s">
        <v>3092</v>
      </c>
      <c r="AE1150" s="6" t="s">
        <v>3095</v>
      </c>
      <c r="AF1150" s="6"/>
      <c r="AG1150" s="6"/>
      <c r="AH1150" s="8" t="s">
        <v>214</v>
      </c>
    </row>
    <row r="1151" spans="1:34" customFormat="1" ht="36">
      <c r="A1151" s="5" t="s">
        <v>3096</v>
      </c>
      <c r="B1151" s="6" t="s">
        <v>42</v>
      </c>
      <c r="C1151" s="6" t="s">
        <v>96</v>
      </c>
      <c r="D1151" s="6" t="s">
        <v>247</v>
      </c>
      <c r="E1151" s="6" t="s">
        <v>248</v>
      </c>
      <c r="F1151" s="7">
        <f>IF(E1151="-",1,IF(G1151&gt;0,1,0))</f>
        <v>0</v>
      </c>
      <c r="G1151" s="7">
        <v>0</v>
      </c>
      <c r="H1151" s="7"/>
      <c r="I1151" s="7"/>
      <c r="J1151" s="7"/>
      <c r="K1151" s="7"/>
      <c r="L1151" s="7"/>
      <c r="M1151" s="7"/>
      <c r="N1151" s="7"/>
      <c r="O1151" s="6"/>
      <c r="P1151" s="6"/>
      <c r="Q1151" s="6"/>
      <c r="R1151" s="6"/>
      <c r="S1151" s="6"/>
      <c r="T1151" s="6"/>
      <c r="U1151" s="6"/>
      <c r="V1151" s="7">
        <v>12</v>
      </c>
      <c r="W1151" s="7">
        <v>8</v>
      </c>
      <c r="X1151" s="7">
        <v>3</v>
      </c>
      <c r="Y1151" s="7">
        <v>10</v>
      </c>
      <c r="Z1151" s="6"/>
      <c r="AA1151" s="6" t="s">
        <v>53</v>
      </c>
      <c r="AB1151" s="6"/>
      <c r="AC1151" s="6"/>
      <c r="AD1151" s="6" t="s">
        <v>3097</v>
      </c>
      <c r="AE1151" s="6"/>
      <c r="AF1151" s="6" t="s">
        <v>250</v>
      </c>
      <c r="AG1151" s="6"/>
      <c r="AH1151" s="8" t="s">
        <v>528</v>
      </c>
    </row>
    <row r="1152" spans="1:34" customFormat="1" ht="48">
      <c r="A1152" s="9" t="s">
        <v>3098</v>
      </c>
      <c r="B1152" s="10" t="s">
        <v>42</v>
      </c>
      <c r="C1152" s="10" t="s">
        <v>91</v>
      </c>
      <c r="D1152" s="10" t="s">
        <v>262</v>
      </c>
      <c r="E1152" s="10" t="s">
        <v>36</v>
      </c>
      <c r="F1152" s="7">
        <f>IF(E1152="-",1,IF(G1152&gt;0,1,0))</f>
        <v>1</v>
      </c>
      <c r="G1152" s="7">
        <v>0</v>
      </c>
      <c r="H1152" s="7"/>
      <c r="I1152" s="7">
        <v>6</v>
      </c>
      <c r="J1152" s="7"/>
      <c r="K1152" s="7"/>
      <c r="L1152" s="7"/>
      <c r="M1152" s="7"/>
      <c r="N1152" s="7"/>
      <c r="O1152" s="10"/>
      <c r="P1152" s="10"/>
      <c r="Q1152" s="10"/>
      <c r="R1152" s="10"/>
      <c r="S1152" s="10"/>
      <c r="T1152" s="10"/>
      <c r="U1152" s="10"/>
      <c r="V1152" s="7"/>
      <c r="W1152" s="7"/>
      <c r="X1152" s="7"/>
      <c r="Y1152" s="7"/>
      <c r="Z1152" s="10" t="s">
        <v>110</v>
      </c>
      <c r="AA1152" s="10"/>
      <c r="AB1152" s="10"/>
      <c r="AC1152" s="12" t="s">
        <v>145</v>
      </c>
      <c r="AD1152" s="10" t="s">
        <v>3099</v>
      </c>
      <c r="AE1152" s="10" t="s">
        <v>3100</v>
      </c>
      <c r="AF1152" s="10"/>
      <c r="AG1152" s="10"/>
      <c r="AH1152" s="11" t="s">
        <v>3101</v>
      </c>
    </row>
    <row r="1153" spans="1:34" customFormat="1" ht="24">
      <c r="A1153" s="5" t="s">
        <v>3102</v>
      </c>
      <c r="B1153" s="6" t="s">
        <v>42</v>
      </c>
      <c r="C1153" s="6" t="s">
        <v>65</v>
      </c>
      <c r="D1153" s="6" t="s">
        <v>51</v>
      </c>
      <c r="E1153" s="6" t="s">
        <v>45</v>
      </c>
      <c r="F1153" s="7">
        <f>IF(E1153="-",1,IF(G1153&gt;0,1,0))</f>
        <v>1</v>
      </c>
      <c r="G1153" s="7">
        <v>2</v>
      </c>
      <c r="H1153" s="7"/>
      <c r="I1153" s="7">
        <v>5</v>
      </c>
      <c r="J1153" s="7"/>
      <c r="K1153" s="7"/>
      <c r="L1153" s="7"/>
      <c r="M1153" s="7"/>
      <c r="N1153" s="7"/>
      <c r="O1153" s="6"/>
      <c r="P1153" s="6"/>
      <c r="Q1153" s="6"/>
      <c r="R1153" s="6"/>
      <c r="S1153" s="6"/>
      <c r="T1153" s="6"/>
      <c r="U1153" s="6"/>
      <c r="V1153" s="7"/>
      <c r="W1153" s="7"/>
      <c r="X1153" s="7"/>
      <c r="Y1153" s="7"/>
      <c r="Z1153" s="6"/>
      <c r="AA1153" s="6" t="s">
        <v>348</v>
      </c>
      <c r="AB1153" s="6"/>
      <c r="AC1153" s="6"/>
      <c r="AD1153" s="6" t="s">
        <v>3103</v>
      </c>
      <c r="AE1153" s="6"/>
      <c r="AF1153" s="6"/>
      <c r="AG1153" s="6"/>
      <c r="AH1153" s="8" t="s">
        <v>293</v>
      </c>
    </row>
    <row r="1154" spans="1:34" customFormat="1" ht="48">
      <c r="A1154" s="5" t="s">
        <v>3104</v>
      </c>
      <c r="B1154" s="6" t="s">
        <v>42</v>
      </c>
      <c r="C1154" s="6" t="s">
        <v>50</v>
      </c>
      <c r="D1154" s="6" t="s">
        <v>262</v>
      </c>
      <c r="E1154" s="6" t="s">
        <v>36</v>
      </c>
      <c r="F1154" s="7">
        <f>IF(E1154="-",1,IF(G1154&gt;0,1,0))</f>
        <v>1</v>
      </c>
      <c r="G1154" s="7">
        <v>0</v>
      </c>
      <c r="H1154" s="7"/>
      <c r="I1154" s="7"/>
      <c r="J1154" s="7"/>
      <c r="K1154" s="7"/>
      <c r="L1154" s="7"/>
      <c r="M1154" s="7"/>
      <c r="N1154" s="7"/>
      <c r="O1154" s="6"/>
      <c r="P1154" s="6"/>
      <c r="Q1154" s="6"/>
      <c r="R1154" s="6"/>
      <c r="S1154" s="6"/>
      <c r="T1154" s="6"/>
      <c r="U1154" s="6"/>
      <c r="V1154" s="7">
        <v>2</v>
      </c>
      <c r="W1154" s="7">
        <v>1</v>
      </c>
      <c r="X1154" s="7">
        <v>1</v>
      </c>
      <c r="Y1154" s="7">
        <v>3</v>
      </c>
      <c r="Z1154" s="6" t="s">
        <v>3105</v>
      </c>
      <c r="AA1154" s="6" t="s">
        <v>311</v>
      </c>
      <c r="AB1154" s="6"/>
      <c r="AC1154" s="6"/>
      <c r="AD1154" s="6" t="s">
        <v>3106</v>
      </c>
      <c r="AE1154" s="6"/>
      <c r="AF1154" s="6"/>
      <c r="AG1154" s="6"/>
      <c r="AH1154" s="8" t="s">
        <v>3107</v>
      </c>
    </row>
    <row r="1155" spans="1:34" customFormat="1" ht="15">
      <c r="A1155" s="5" t="s">
        <v>3108</v>
      </c>
      <c r="B1155" s="6" t="s">
        <v>33</v>
      </c>
      <c r="C1155" s="6" t="s">
        <v>34</v>
      </c>
      <c r="D1155" s="6" t="s">
        <v>51</v>
      </c>
      <c r="E1155" s="6" t="s">
        <v>45</v>
      </c>
      <c r="F1155" s="7">
        <f>IF(E1155="-",1,IF(G1155&gt;0,1,0))</f>
        <v>1</v>
      </c>
      <c r="G1155" s="7">
        <v>3</v>
      </c>
      <c r="H1155" s="7">
        <v>9</v>
      </c>
      <c r="I1155" s="7" t="s">
        <v>36</v>
      </c>
      <c r="J1155" s="7">
        <v>7</v>
      </c>
      <c r="K1155" s="7"/>
      <c r="L1155" s="7"/>
      <c r="M1155" s="7"/>
      <c r="N1155" s="7"/>
      <c r="O1155" s="6"/>
      <c r="P1155" s="6"/>
      <c r="Q1155" s="6"/>
      <c r="R1155" s="6"/>
      <c r="S1155" s="6"/>
      <c r="T1155" s="6"/>
      <c r="U1155" s="6"/>
      <c r="V1155" s="7"/>
      <c r="W1155" s="7"/>
      <c r="X1155" s="7"/>
      <c r="Y1155" s="7"/>
      <c r="Z1155" s="6" t="s">
        <v>3109</v>
      </c>
      <c r="AA1155" s="6"/>
      <c r="AB1155" s="6"/>
      <c r="AC1155" s="6"/>
      <c r="AD1155" s="6" t="s">
        <v>3110</v>
      </c>
      <c r="AE1155" s="6"/>
      <c r="AF1155" s="6"/>
      <c r="AG1155" s="6"/>
      <c r="AH1155" s="8" t="s">
        <v>528</v>
      </c>
    </row>
    <row r="1156" spans="1:34" customFormat="1" ht="48">
      <c r="A1156" s="5" t="s">
        <v>3111</v>
      </c>
      <c r="B1156" s="6" t="s">
        <v>42</v>
      </c>
      <c r="C1156" s="6" t="s">
        <v>65</v>
      </c>
      <c r="D1156" s="6" t="s">
        <v>127</v>
      </c>
      <c r="E1156" s="6" t="s">
        <v>73</v>
      </c>
      <c r="F1156" s="7">
        <f>IF(E1156="-",1,IF(G1156&gt;0,1,0))</f>
        <v>1</v>
      </c>
      <c r="G1156" s="7">
        <v>2</v>
      </c>
      <c r="H1156" s="7"/>
      <c r="I1156" s="7">
        <v>3</v>
      </c>
      <c r="J1156" s="7"/>
      <c r="K1156" s="7"/>
      <c r="L1156" s="7"/>
      <c r="M1156" s="7"/>
      <c r="N1156" s="7"/>
      <c r="O1156" s="6"/>
      <c r="P1156" s="6"/>
      <c r="Q1156" s="6"/>
      <c r="R1156" s="6"/>
      <c r="S1156" s="6"/>
      <c r="T1156" s="6"/>
      <c r="U1156" s="6"/>
      <c r="V1156" s="7"/>
      <c r="W1156" s="7"/>
      <c r="X1156" s="7"/>
      <c r="Y1156" s="7"/>
      <c r="Z1156" s="6"/>
      <c r="AA1156" s="6" t="s">
        <v>818</v>
      </c>
      <c r="AB1156" s="6"/>
      <c r="AC1156" s="6"/>
      <c r="AD1156" s="6" t="s">
        <v>3112</v>
      </c>
      <c r="AE1156" s="6"/>
      <c r="AF1156" s="6" t="s">
        <v>3113</v>
      </c>
      <c r="AG1156" s="6"/>
      <c r="AH1156" s="8" t="s">
        <v>471</v>
      </c>
    </row>
    <row r="1157" spans="1:34" customFormat="1" ht="48">
      <c r="A1157" s="5" t="s">
        <v>3114</v>
      </c>
      <c r="B1157" s="6" t="s">
        <v>42</v>
      </c>
      <c r="C1157" s="6" t="s">
        <v>43</v>
      </c>
      <c r="D1157" s="6" t="s">
        <v>127</v>
      </c>
      <c r="E1157" s="6" t="s">
        <v>45</v>
      </c>
      <c r="F1157" s="7">
        <f>IF(E1157="-",1,IF(G1157&gt;0,1,0))</f>
        <v>1</v>
      </c>
      <c r="G1157" s="7">
        <v>1</v>
      </c>
      <c r="H1157" s="7"/>
      <c r="I1157" s="7"/>
      <c r="J1157" s="7"/>
      <c r="K1157" s="7"/>
      <c r="L1157" s="7"/>
      <c r="M1157" s="7"/>
      <c r="N1157" s="7"/>
      <c r="O1157" s="6"/>
      <c r="P1157" s="6"/>
      <c r="Q1157" s="6"/>
      <c r="R1157" s="6"/>
      <c r="S1157" s="6"/>
      <c r="T1157" s="6"/>
      <c r="U1157" s="6"/>
      <c r="V1157" s="7"/>
      <c r="W1157" s="7"/>
      <c r="X1157" s="7"/>
      <c r="Y1157" s="7"/>
      <c r="Z1157" s="6"/>
      <c r="AA1157" s="6" t="s">
        <v>122</v>
      </c>
      <c r="AB1157" s="6"/>
      <c r="AC1157" s="6" t="s">
        <v>46</v>
      </c>
      <c r="AD1157" s="6" t="s">
        <v>3115</v>
      </c>
      <c r="AE1157" s="6"/>
      <c r="AF1157" s="6"/>
      <c r="AG1157" s="6"/>
      <c r="AH1157" s="8" t="s">
        <v>120</v>
      </c>
    </row>
    <row r="1158" spans="1:34" customFormat="1" ht="36">
      <c r="A1158" s="9" t="s">
        <v>3116</v>
      </c>
      <c r="B1158" s="6" t="s">
        <v>42</v>
      </c>
      <c r="C1158" s="10" t="s">
        <v>58</v>
      </c>
      <c r="D1158" s="10" t="s">
        <v>44</v>
      </c>
      <c r="E1158" s="10" t="s">
        <v>45</v>
      </c>
      <c r="F1158" s="7">
        <f>IF(E1158="-",1,IF(G1158&gt;0,1,0))</f>
        <v>0</v>
      </c>
      <c r="G1158" s="7">
        <v>0</v>
      </c>
      <c r="H1158" s="7"/>
      <c r="I1158" s="7"/>
      <c r="J1158" s="7"/>
      <c r="K1158" s="7"/>
      <c r="L1158" s="7"/>
      <c r="M1158" s="7"/>
      <c r="N1158" s="7"/>
      <c r="O1158" s="6"/>
      <c r="P1158" s="6"/>
      <c r="Q1158" s="6"/>
      <c r="R1158" s="6"/>
      <c r="S1158" s="6"/>
      <c r="T1158" s="10"/>
      <c r="U1158" s="6"/>
      <c r="V1158" s="7"/>
      <c r="W1158" s="7"/>
      <c r="X1158" s="7"/>
      <c r="Y1158" s="7"/>
      <c r="Z1158" s="10" t="s">
        <v>634</v>
      </c>
      <c r="AA1158" s="10" t="s">
        <v>122</v>
      </c>
      <c r="AB1158" s="10"/>
      <c r="AC1158" s="10"/>
      <c r="AD1158" s="10" t="s">
        <v>3117</v>
      </c>
      <c r="AE1158" s="10"/>
      <c r="AF1158" s="10"/>
      <c r="AG1158" s="10"/>
      <c r="AH1158" s="11" t="s">
        <v>471</v>
      </c>
    </row>
    <row r="1159" spans="1:34" customFormat="1" ht="48">
      <c r="A1159" s="9" t="s">
        <v>3118</v>
      </c>
      <c r="B1159" s="10" t="s">
        <v>42</v>
      </c>
      <c r="C1159" s="10" t="s">
        <v>91</v>
      </c>
      <c r="D1159" s="6" t="s">
        <v>51</v>
      </c>
      <c r="E1159" s="10" t="s">
        <v>45</v>
      </c>
      <c r="F1159" s="7">
        <f>IF(E1159="-",1,IF(G1159&gt;0,1,0))</f>
        <v>1</v>
      </c>
      <c r="G1159" s="7">
        <v>2</v>
      </c>
      <c r="H1159" s="7"/>
      <c r="I1159" s="7">
        <v>8</v>
      </c>
      <c r="J1159" s="7"/>
      <c r="K1159" s="7"/>
      <c r="L1159" s="7"/>
      <c r="M1159" s="7"/>
      <c r="N1159" s="7"/>
      <c r="O1159" s="10"/>
      <c r="P1159" s="10"/>
      <c r="Q1159" s="10"/>
      <c r="R1159" s="10"/>
      <c r="S1159" s="10"/>
      <c r="T1159" s="10"/>
      <c r="U1159" s="10"/>
      <c r="V1159" s="7"/>
      <c r="W1159" s="7"/>
      <c r="X1159" s="7"/>
      <c r="Y1159" s="7"/>
      <c r="Z1159" s="10" t="s">
        <v>1161</v>
      </c>
      <c r="AA1159" s="10"/>
      <c r="AB1159" s="10"/>
      <c r="AC1159" s="12" t="s">
        <v>46</v>
      </c>
      <c r="AD1159" s="10" t="s">
        <v>3119</v>
      </c>
      <c r="AE1159" s="10"/>
      <c r="AF1159" s="10" t="s">
        <v>3120</v>
      </c>
      <c r="AG1159" s="10"/>
      <c r="AH1159" s="11" t="s">
        <v>528</v>
      </c>
    </row>
    <row r="1160" spans="1:34" customFormat="1" ht="36">
      <c r="A1160" s="5" t="s">
        <v>3121</v>
      </c>
      <c r="B1160" s="6" t="s">
        <v>42</v>
      </c>
      <c r="C1160" s="6" t="s">
        <v>65</v>
      </c>
      <c r="D1160" s="6" t="s">
        <v>44</v>
      </c>
      <c r="E1160" s="6" t="s">
        <v>73</v>
      </c>
      <c r="F1160" s="7">
        <f>IF(E1160="-",1,IF(G1160&gt;0,1,0))</f>
        <v>0</v>
      </c>
      <c r="G1160" s="7">
        <v>0</v>
      </c>
      <c r="H1160" s="7"/>
      <c r="I1160" s="7">
        <v>7</v>
      </c>
      <c r="J1160" s="7"/>
      <c r="K1160" s="7"/>
      <c r="L1160" s="7"/>
      <c r="M1160" s="7"/>
      <c r="N1160" s="7"/>
      <c r="O1160" s="6"/>
      <c r="P1160" s="6"/>
      <c r="Q1160" s="6"/>
      <c r="R1160" s="6"/>
      <c r="S1160" s="6"/>
      <c r="T1160" s="6"/>
      <c r="U1160" s="6"/>
      <c r="V1160" s="7"/>
      <c r="W1160" s="7"/>
      <c r="X1160" s="7"/>
      <c r="Y1160" s="7"/>
      <c r="Z1160" s="6"/>
      <c r="AA1160" s="6" t="s">
        <v>224</v>
      </c>
      <c r="AB1160" s="6"/>
      <c r="AC1160" s="6"/>
      <c r="AD1160" s="6" t="s">
        <v>3122</v>
      </c>
      <c r="AE1160" s="6"/>
      <c r="AF1160" s="6" t="s">
        <v>3123</v>
      </c>
      <c r="AG1160" s="6"/>
      <c r="AH1160" s="8" t="s">
        <v>729</v>
      </c>
    </row>
    <row r="1161" spans="1:34" customFormat="1" ht="60">
      <c r="A1161" s="9" t="s">
        <v>3124</v>
      </c>
      <c r="B1161" s="10" t="s">
        <v>42</v>
      </c>
      <c r="C1161" s="10" t="s">
        <v>91</v>
      </c>
      <c r="D1161" s="6" t="s">
        <v>51</v>
      </c>
      <c r="E1161" s="10" t="s">
        <v>73</v>
      </c>
      <c r="F1161" s="7">
        <f>IF(E1161="-",1,IF(G1161&gt;0,1,0))</f>
        <v>1</v>
      </c>
      <c r="G1161" s="7">
        <v>3</v>
      </c>
      <c r="H1161" s="7"/>
      <c r="I1161" s="7">
        <v>3</v>
      </c>
      <c r="J1161" s="7"/>
      <c r="K1161" s="7"/>
      <c r="L1161" s="7"/>
      <c r="M1161" s="7"/>
      <c r="N1161" s="7"/>
      <c r="O1161" s="10"/>
      <c r="P1161" s="10"/>
      <c r="Q1161" s="10"/>
      <c r="R1161" s="10"/>
      <c r="S1161" s="10"/>
      <c r="T1161" s="10"/>
      <c r="U1161" s="10"/>
      <c r="V1161" s="7"/>
      <c r="W1161" s="7"/>
      <c r="X1161" s="7"/>
      <c r="Y1161" s="7"/>
      <c r="Z1161" s="10" t="s">
        <v>652</v>
      </c>
      <c r="AA1161" s="10"/>
      <c r="AB1161" s="10"/>
      <c r="AC1161" s="12" t="s">
        <v>102</v>
      </c>
      <c r="AD1161" s="10" t="s">
        <v>3125</v>
      </c>
      <c r="AE1161" s="10"/>
      <c r="AF1161" s="10"/>
      <c r="AG1161" s="10"/>
      <c r="AH1161" s="11" t="s">
        <v>100</v>
      </c>
    </row>
    <row r="1162" spans="1:34" customFormat="1" ht="24">
      <c r="A1162" s="9" t="s">
        <v>3126</v>
      </c>
      <c r="B1162" s="10" t="s">
        <v>42</v>
      </c>
      <c r="C1162" s="10" t="s">
        <v>91</v>
      </c>
      <c r="D1162" s="10" t="s">
        <v>127</v>
      </c>
      <c r="E1162" s="10" t="s">
        <v>66</v>
      </c>
      <c r="F1162" s="7">
        <f>IF(E1162="-",1,IF(G1162&gt;0,1,0))</f>
        <v>1</v>
      </c>
      <c r="G1162" s="7">
        <v>4</v>
      </c>
      <c r="H1162" s="7"/>
      <c r="I1162" s="7">
        <v>4</v>
      </c>
      <c r="J1162" s="7"/>
      <c r="K1162" s="7"/>
      <c r="L1162" s="7"/>
      <c r="M1162" s="7"/>
      <c r="N1162" s="7"/>
      <c r="O1162" s="10"/>
      <c r="P1162" s="10"/>
      <c r="Q1162" s="10"/>
      <c r="R1162" s="10"/>
      <c r="S1162" s="10"/>
      <c r="T1162" s="10"/>
      <c r="U1162" s="10"/>
      <c r="V1162" s="7"/>
      <c r="W1162" s="7"/>
      <c r="X1162" s="7"/>
      <c r="Y1162" s="7"/>
      <c r="Z1162" s="10" t="s">
        <v>3127</v>
      </c>
      <c r="AA1162" s="10"/>
      <c r="AB1162" s="10"/>
      <c r="AC1162" s="12" t="s">
        <v>87</v>
      </c>
      <c r="AD1162" s="10" t="s">
        <v>3128</v>
      </c>
      <c r="AE1162" s="10"/>
      <c r="AF1162" s="10"/>
      <c r="AG1162" s="10"/>
      <c r="AH1162" s="11" t="s">
        <v>409</v>
      </c>
    </row>
    <row r="1163" spans="1:34" customFormat="1" ht="48">
      <c r="A1163" s="5" t="s">
        <v>3129</v>
      </c>
      <c r="B1163" s="6" t="s">
        <v>42</v>
      </c>
      <c r="C1163" s="6" t="s">
        <v>327</v>
      </c>
      <c r="D1163" s="6" t="s">
        <v>35</v>
      </c>
      <c r="E1163" s="6" t="s">
        <v>36</v>
      </c>
      <c r="F1163" s="7">
        <f>IF(E1163="-",1,IF(G1163&gt;0,1,0))</f>
        <v>1</v>
      </c>
      <c r="G1163" s="7">
        <v>0</v>
      </c>
      <c r="H1163" s="7"/>
      <c r="I1163" s="7"/>
      <c r="J1163" s="7"/>
      <c r="K1163" s="7"/>
      <c r="L1163" s="7"/>
      <c r="M1163" s="7">
        <v>4</v>
      </c>
      <c r="N1163" s="7"/>
      <c r="O1163" s="6"/>
      <c r="P1163" s="6"/>
      <c r="Q1163" s="6"/>
      <c r="R1163" s="6"/>
      <c r="S1163" s="6"/>
      <c r="T1163" s="6"/>
      <c r="U1163" s="6"/>
      <c r="V1163" s="7"/>
      <c r="W1163" s="7"/>
      <c r="X1163" s="7"/>
      <c r="Y1163" s="7"/>
      <c r="Z1163" s="6" t="s">
        <v>1161</v>
      </c>
      <c r="AA1163" s="6"/>
      <c r="AB1163" s="6"/>
      <c r="AC1163" s="6" t="s">
        <v>145</v>
      </c>
      <c r="AD1163" s="6" t="s">
        <v>3130</v>
      </c>
      <c r="AE1163" s="6"/>
      <c r="AF1163" s="6"/>
      <c r="AG1163" s="6"/>
      <c r="AH1163" s="8" t="s">
        <v>1061</v>
      </c>
    </row>
    <row r="1164" spans="1:34" customFormat="1" ht="24">
      <c r="A1164" s="5" t="s">
        <v>3131</v>
      </c>
      <c r="B1164" s="6" t="s">
        <v>42</v>
      </c>
      <c r="C1164" s="6" t="s">
        <v>50</v>
      </c>
      <c r="D1164" s="6" t="s">
        <v>127</v>
      </c>
      <c r="E1164" s="6" t="s">
        <v>73</v>
      </c>
      <c r="F1164" s="7">
        <f>IF(E1164="-",1,IF(G1164&gt;0,1,0))</f>
        <v>1</v>
      </c>
      <c r="G1164" s="7">
        <v>2</v>
      </c>
      <c r="H1164" s="7"/>
      <c r="I1164" s="7"/>
      <c r="J1164" s="7"/>
      <c r="K1164" s="7"/>
      <c r="L1164" s="7"/>
      <c r="M1164" s="7"/>
      <c r="N1164" s="7"/>
      <c r="O1164" s="6"/>
      <c r="P1164" s="6"/>
      <c r="Q1164" s="6"/>
      <c r="R1164" s="6"/>
      <c r="S1164" s="6"/>
      <c r="T1164" s="6"/>
      <c r="U1164" s="6"/>
      <c r="V1164" s="7">
        <v>6</v>
      </c>
      <c r="W1164" s="7">
        <v>7</v>
      </c>
      <c r="X1164" s="7">
        <v>2</v>
      </c>
      <c r="Y1164" s="7">
        <v>5</v>
      </c>
      <c r="Z1164" s="6" t="s">
        <v>3132</v>
      </c>
      <c r="AA1164" s="6" t="s">
        <v>206</v>
      </c>
      <c r="AB1164" s="6"/>
      <c r="AC1164" s="6"/>
      <c r="AD1164" s="6" t="s">
        <v>3133</v>
      </c>
      <c r="AE1164" s="6"/>
      <c r="AF1164" s="6"/>
      <c r="AG1164" s="6"/>
      <c r="AH1164" s="8" t="s">
        <v>487</v>
      </c>
    </row>
    <row r="1165" spans="1:34" customFormat="1" ht="24">
      <c r="A1165" s="5" t="s">
        <v>3134</v>
      </c>
      <c r="B1165" s="6" t="s">
        <v>42</v>
      </c>
      <c r="C1165" s="6" t="s">
        <v>43</v>
      </c>
      <c r="D1165" s="6" t="s">
        <v>78</v>
      </c>
      <c r="E1165" s="6" t="s">
        <v>45</v>
      </c>
      <c r="F1165" s="7">
        <f>IF(E1165="-",1,IF(G1165&gt;0,1,0))</f>
        <v>1</v>
      </c>
      <c r="G1165" s="7">
        <v>2</v>
      </c>
      <c r="H1165" s="7"/>
      <c r="I1165" s="7"/>
      <c r="J1165" s="7"/>
      <c r="K1165" s="7"/>
      <c r="L1165" s="7"/>
      <c r="M1165" s="7"/>
      <c r="N1165" s="7"/>
      <c r="O1165" s="6"/>
      <c r="P1165" s="6"/>
      <c r="Q1165" s="6"/>
      <c r="R1165" s="6"/>
      <c r="S1165" s="6"/>
      <c r="T1165" s="6"/>
      <c r="U1165" s="6"/>
      <c r="V1165" s="7"/>
      <c r="W1165" s="7"/>
      <c r="X1165" s="7"/>
      <c r="Y1165" s="7"/>
      <c r="Z1165" s="6"/>
      <c r="AA1165" s="6"/>
      <c r="AB1165" s="6"/>
      <c r="AC1165" s="6" t="s">
        <v>46</v>
      </c>
      <c r="AD1165" s="6" t="s">
        <v>3135</v>
      </c>
      <c r="AE1165" s="6"/>
      <c r="AF1165" s="6" t="s">
        <v>3136</v>
      </c>
      <c r="AG1165" s="6"/>
      <c r="AH1165" s="8" t="s">
        <v>1736</v>
      </c>
    </row>
    <row r="1166" spans="1:34" customFormat="1" ht="60">
      <c r="A1166" s="9" t="s">
        <v>3137</v>
      </c>
      <c r="B1166" s="10" t="s">
        <v>42</v>
      </c>
      <c r="C1166" s="10" t="s">
        <v>91</v>
      </c>
      <c r="D1166" s="10" t="s">
        <v>78</v>
      </c>
      <c r="E1166" s="10" t="s">
        <v>73</v>
      </c>
      <c r="F1166" s="7">
        <f>IF(E1166="-",1,IF(G1166&gt;0,1,0))</f>
        <v>1</v>
      </c>
      <c r="G1166" s="7">
        <v>4</v>
      </c>
      <c r="H1166" s="7"/>
      <c r="I1166" s="7">
        <v>4</v>
      </c>
      <c r="J1166" s="7"/>
      <c r="K1166" s="7"/>
      <c r="L1166" s="7"/>
      <c r="M1166" s="7"/>
      <c r="N1166" s="7"/>
      <c r="O1166" s="10"/>
      <c r="P1166" s="10"/>
      <c r="Q1166" s="10"/>
      <c r="R1166" s="10"/>
      <c r="S1166" s="10"/>
      <c r="T1166" s="10"/>
      <c r="U1166" s="10"/>
      <c r="V1166" s="7"/>
      <c r="W1166" s="7"/>
      <c r="X1166" s="7"/>
      <c r="Y1166" s="7"/>
      <c r="Z1166" s="10" t="s">
        <v>3138</v>
      </c>
      <c r="AA1166" s="10"/>
      <c r="AB1166" s="10"/>
      <c r="AC1166" s="12" t="s">
        <v>46</v>
      </c>
      <c r="AD1166" s="10" t="s">
        <v>3139</v>
      </c>
      <c r="AE1166" s="10"/>
      <c r="AF1166" s="10"/>
      <c r="AG1166" s="10"/>
      <c r="AH1166" s="11" t="s">
        <v>577</v>
      </c>
    </row>
    <row r="1167" spans="1:34" customFormat="1" ht="24">
      <c r="A1167" s="5" t="s">
        <v>3140</v>
      </c>
      <c r="B1167" s="6" t="s">
        <v>42</v>
      </c>
      <c r="C1167" s="6" t="s">
        <v>65</v>
      </c>
      <c r="D1167" s="6" t="s">
        <v>44</v>
      </c>
      <c r="E1167" s="6" t="s">
        <v>66</v>
      </c>
      <c r="F1167" s="7">
        <f>IF(E1167="-",1,IF(G1167&gt;0,1,0))</f>
        <v>1</v>
      </c>
      <c r="G1167" s="7">
        <v>1</v>
      </c>
      <c r="H1167" s="7"/>
      <c r="I1167" s="7" t="s">
        <v>36</v>
      </c>
      <c r="J1167" s="7"/>
      <c r="K1167" s="7"/>
      <c r="L1167" s="7"/>
      <c r="M1167" s="7"/>
      <c r="N1167" s="7"/>
      <c r="O1167" s="6"/>
      <c r="P1167" s="6"/>
      <c r="Q1167" s="6"/>
      <c r="R1167" s="6"/>
      <c r="S1167" s="6"/>
      <c r="T1167" s="6"/>
      <c r="U1167" s="6"/>
      <c r="V1167" s="7"/>
      <c r="W1167" s="7"/>
      <c r="X1167" s="7"/>
      <c r="Y1167" s="7"/>
      <c r="Z1167" s="6" t="s">
        <v>67</v>
      </c>
      <c r="AA1167" s="6" t="s">
        <v>1310</v>
      </c>
      <c r="AB1167" s="6"/>
      <c r="AC1167" s="6"/>
      <c r="AD1167" s="6" t="s">
        <v>3141</v>
      </c>
      <c r="AE1167" s="6"/>
      <c r="AF1167" s="6"/>
      <c r="AG1167" s="6"/>
      <c r="AH1167" s="8" t="s">
        <v>729</v>
      </c>
    </row>
    <row r="1168" spans="1:34" customFormat="1" ht="24">
      <c r="A1168" s="5" t="s">
        <v>3142</v>
      </c>
      <c r="B1168" s="6" t="s">
        <v>126</v>
      </c>
      <c r="C1168" s="6" t="s">
        <v>126</v>
      </c>
      <c r="D1168" s="6" t="s">
        <v>51</v>
      </c>
      <c r="E1168" s="6" t="s">
        <v>66</v>
      </c>
      <c r="F1168" s="7">
        <f>IF(E1168="-",1,IF(G1168&gt;0,1,0))</f>
        <v>1</v>
      </c>
      <c r="G1168" s="7">
        <v>1</v>
      </c>
      <c r="H1168" s="7"/>
      <c r="I1168" s="7"/>
      <c r="J1168" s="7"/>
      <c r="K1168" s="7"/>
      <c r="L1168" s="7"/>
      <c r="M1168" s="7"/>
      <c r="N1168" s="7"/>
      <c r="O1168" s="6"/>
      <c r="P1168" s="6"/>
      <c r="Q1168" s="6"/>
      <c r="R1168" s="6"/>
      <c r="S1168" s="6" t="s">
        <v>128</v>
      </c>
      <c r="T1168" s="6" t="s">
        <v>175</v>
      </c>
      <c r="U1168" s="6" t="s">
        <v>151</v>
      </c>
      <c r="V1168" s="7">
        <v>4</v>
      </c>
      <c r="W1168" s="7">
        <v>3</v>
      </c>
      <c r="X1168" s="7">
        <v>2</v>
      </c>
      <c r="Y1168" s="7">
        <v>3</v>
      </c>
      <c r="Z1168" s="6"/>
      <c r="AA1168" s="6" t="s">
        <v>1700</v>
      </c>
      <c r="AB1168" s="6"/>
      <c r="AC1168" s="6"/>
      <c r="AD1168" s="6" t="s">
        <v>3143</v>
      </c>
      <c r="AE1168" s="6"/>
      <c r="AF1168" s="6"/>
      <c r="AG1168" s="6"/>
      <c r="AH1168" s="8" t="s">
        <v>56</v>
      </c>
    </row>
    <row r="1169" spans="1:34" customFormat="1" ht="24">
      <c r="A1169" s="5" t="s">
        <v>3144</v>
      </c>
      <c r="B1169" s="6" t="s">
        <v>126</v>
      </c>
      <c r="C1169" s="6" t="s">
        <v>126</v>
      </c>
      <c r="D1169" s="6" t="s">
        <v>51</v>
      </c>
      <c r="E1169" s="6"/>
      <c r="F1169" s="7"/>
      <c r="G1169" s="7"/>
      <c r="H1169" s="7"/>
      <c r="I1169" s="7"/>
      <c r="J1169" s="7"/>
      <c r="K1169" s="7"/>
      <c r="L1169" s="7"/>
      <c r="M1169" s="7"/>
      <c r="N1169" s="7"/>
      <c r="O1169" s="6"/>
      <c r="P1169" s="6"/>
      <c r="Q1169" s="6"/>
      <c r="R1169" s="6"/>
      <c r="S1169" s="6" t="s">
        <v>128</v>
      </c>
      <c r="T1169" s="6" t="s">
        <v>135</v>
      </c>
      <c r="U1169" s="6" t="s">
        <v>151</v>
      </c>
      <c r="V1169" s="7">
        <v>4</v>
      </c>
      <c r="W1169" s="7">
        <v>6</v>
      </c>
      <c r="X1169" s="7">
        <v>2</v>
      </c>
      <c r="Y1169" s="7">
        <v>4</v>
      </c>
      <c r="Z1169" s="6"/>
      <c r="AA1169" s="6" t="s">
        <v>1700</v>
      </c>
      <c r="AB1169" s="6"/>
      <c r="AC1169" s="6"/>
      <c r="AD1169" s="6" t="s">
        <v>3143</v>
      </c>
      <c r="AE1169" s="6"/>
      <c r="AF1169" s="6"/>
      <c r="AG1169" s="6"/>
      <c r="AH1169" s="8" t="s">
        <v>56</v>
      </c>
    </row>
    <row r="1170" spans="1:34" customFormat="1" ht="36">
      <c r="A1170" s="9" t="s">
        <v>3145</v>
      </c>
      <c r="B1170" s="6" t="s">
        <v>42</v>
      </c>
      <c r="C1170" s="10" t="s">
        <v>58</v>
      </c>
      <c r="D1170" s="10" t="s">
        <v>35</v>
      </c>
      <c r="E1170" s="10" t="s">
        <v>36</v>
      </c>
      <c r="F1170" s="7">
        <f>IF(E1170="-",1,IF(G1170&gt;0,1,0))</f>
        <v>1</v>
      </c>
      <c r="G1170" s="7">
        <v>0</v>
      </c>
      <c r="H1170" s="7"/>
      <c r="I1170" s="7"/>
      <c r="J1170" s="7"/>
      <c r="K1170" s="7"/>
      <c r="L1170" s="7"/>
      <c r="M1170" s="7"/>
      <c r="N1170" s="7"/>
      <c r="O1170" s="6"/>
      <c r="P1170" s="6"/>
      <c r="Q1170" s="6"/>
      <c r="R1170" s="6"/>
      <c r="S1170" s="6"/>
      <c r="T1170" s="10"/>
      <c r="U1170" s="6"/>
      <c r="V1170" s="7"/>
      <c r="W1170" s="7"/>
      <c r="X1170" s="7"/>
      <c r="Y1170" s="7"/>
      <c r="Z1170" s="10" t="s">
        <v>128</v>
      </c>
      <c r="AA1170" s="10" t="s">
        <v>122</v>
      </c>
      <c r="AB1170" s="10"/>
      <c r="AC1170" s="10"/>
      <c r="AD1170" s="10" t="s">
        <v>3146</v>
      </c>
      <c r="AE1170" s="10"/>
      <c r="AF1170" s="10"/>
      <c r="AG1170" s="10"/>
      <c r="AH1170" s="11" t="s">
        <v>988</v>
      </c>
    </row>
    <row r="1171" spans="1:34" customFormat="1" ht="60">
      <c r="A1171" s="9" t="s">
        <v>3147</v>
      </c>
      <c r="B1171" s="6" t="s">
        <v>42</v>
      </c>
      <c r="C1171" s="10" t="s">
        <v>58</v>
      </c>
      <c r="D1171" s="10" t="s">
        <v>44</v>
      </c>
      <c r="E1171" s="10" t="s">
        <v>73</v>
      </c>
      <c r="F1171" s="7">
        <f>IF(E1171="-",1,IF(G1171&gt;0,1,0))</f>
        <v>0</v>
      </c>
      <c r="G1171" s="7">
        <v>0</v>
      </c>
      <c r="H1171" s="7"/>
      <c r="I1171" s="7"/>
      <c r="J1171" s="7"/>
      <c r="K1171" s="7"/>
      <c r="L1171" s="7"/>
      <c r="M1171" s="7"/>
      <c r="N1171" s="7"/>
      <c r="O1171" s="6"/>
      <c r="P1171" s="6"/>
      <c r="Q1171" s="6"/>
      <c r="R1171" s="6"/>
      <c r="S1171" s="6"/>
      <c r="T1171" s="10"/>
      <c r="U1171" s="6"/>
      <c r="V1171" s="7"/>
      <c r="W1171" s="7"/>
      <c r="X1171" s="7"/>
      <c r="Y1171" s="7"/>
      <c r="Z1171" s="10" t="s">
        <v>406</v>
      </c>
      <c r="AA1171" s="10" t="s">
        <v>122</v>
      </c>
      <c r="AB1171" s="10"/>
      <c r="AC1171" s="10"/>
      <c r="AD1171" s="10" t="s">
        <v>3148</v>
      </c>
      <c r="AE1171" s="10"/>
      <c r="AF1171" s="10" t="s">
        <v>3149</v>
      </c>
      <c r="AG1171" s="10"/>
      <c r="AH1171" s="11" t="s">
        <v>120</v>
      </c>
    </row>
    <row r="1172" spans="1:34" customFormat="1" ht="48">
      <c r="A1172" s="5" t="s">
        <v>3150</v>
      </c>
      <c r="B1172" s="6" t="s">
        <v>42</v>
      </c>
      <c r="C1172" s="6" t="s">
        <v>43</v>
      </c>
      <c r="D1172" s="6" t="s">
        <v>51</v>
      </c>
      <c r="E1172" s="6" t="s">
        <v>73</v>
      </c>
      <c r="F1172" s="7">
        <f>IF(E1172="-",1,IF(G1172&gt;0,1,0))</f>
        <v>1</v>
      </c>
      <c r="G1172" s="7">
        <v>2</v>
      </c>
      <c r="H1172" s="7"/>
      <c r="I1172" s="7"/>
      <c r="J1172" s="7"/>
      <c r="K1172" s="7"/>
      <c r="L1172" s="7"/>
      <c r="M1172" s="7"/>
      <c r="N1172" s="7"/>
      <c r="O1172" s="6"/>
      <c r="P1172" s="6"/>
      <c r="Q1172" s="6"/>
      <c r="R1172" s="6"/>
      <c r="S1172" s="6"/>
      <c r="T1172" s="6"/>
      <c r="U1172" s="6"/>
      <c r="V1172" s="7"/>
      <c r="W1172" s="7"/>
      <c r="X1172" s="7"/>
      <c r="Y1172" s="7"/>
      <c r="Z1172" s="6" t="s">
        <v>338</v>
      </c>
      <c r="AA1172" s="6" t="s">
        <v>415</v>
      </c>
      <c r="AB1172" s="6"/>
      <c r="AC1172" s="6" t="s">
        <v>145</v>
      </c>
      <c r="AD1172" s="6" t="s">
        <v>3151</v>
      </c>
      <c r="AE1172" s="6"/>
      <c r="AF1172" s="6"/>
      <c r="AG1172" s="6"/>
      <c r="AH1172" s="8" t="s">
        <v>954</v>
      </c>
    </row>
    <row r="1173" spans="1:34" customFormat="1" ht="36">
      <c r="A1173" s="5" t="s">
        <v>3152</v>
      </c>
      <c r="B1173" s="6" t="s">
        <v>126</v>
      </c>
      <c r="C1173" s="6" t="s">
        <v>126</v>
      </c>
      <c r="D1173" s="6" t="s">
        <v>44</v>
      </c>
      <c r="E1173" s="6" t="s">
        <v>45</v>
      </c>
      <c r="F1173" s="7">
        <f>IF(E1173="-",1,IF(G1173&gt;0,1,0))</f>
        <v>0</v>
      </c>
      <c r="G1173" s="7">
        <v>0</v>
      </c>
      <c r="H1173" s="7"/>
      <c r="I1173" s="7"/>
      <c r="J1173" s="7"/>
      <c r="K1173" s="7"/>
      <c r="L1173" s="7"/>
      <c r="M1173" s="7"/>
      <c r="N1173" s="7"/>
      <c r="O1173" s="6"/>
      <c r="P1173" s="6"/>
      <c r="Q1173" s="6"/>
      <c r="R1173" s="6"/>
      <c r="S1173" s="6" t="s">
        <v>128</v>
      </c>
      <c r="T1173" s="6" t="s">
        <v>175</v>
      </c>
      <c r="U1173" s="6" t="s">
        <v>151</v>
      </c>
      <c r="V1173" s="7">
        <v>9</v>
      </c>
      <c r="W1173" s="7">
        <v>3</v>
      </c>
      <c r="X1173" s="7">
        <v>8</v>
      </c>
      <c r="Y1173" s="7">
        <v>5</v>
      </c>
      <c r="Z1173" s="6"/>
      <c r="AA1173" s="6" t="s">
        <v>709</v>
      </c>
      <c r="AB1173" s="6"/>
      <c r="AC1173" s="6"/>
      <c r="AD1173" s="6" t="s">
        <v>3153</v>
      </c>
      <c r="AE1173" s="6"/>
      <c r="AF1173" s="6"/>
      <c r="AG1173" s="6"/>
      <c r="AH1173" s="8" t="s">
        <v>178</v>
      </c>
    </row>
    <row r="1174" spans="1:34" customFormat="1" ht="36">
      <c r="A1174" s="5" t="s">
        <v>3154</v>
      </c>
      <c r="B1174" s="6" t="s">
        <v>126</v>
      </c>
      <c r="C1174" s="6" t="s">
        <v>126</v>
      </c>
      <c r="D1174" s="6" t="s">
        <v>44</v>
      </c>
      <c r="E1174" s="6"/>
      <c r="F1174" s="7"/>
      <c r="G1174" s="7"/>
      <c r="H1174" s="7"/>
      <c r="I1174" s="7"/>
      <c r="J1174" s="7"/>
      <c r="K1174" s="7"/>
      <c r="L1174" s="7"/>
      <c r="M1174" s="7"/>
      <c r="N1174" s="7"/>
      <c r="O1174" s="6"/>
      <c r="P1174" s="6"/>
      <c r="Q1174" s="6"/>
      <c r="R1174" s="6"/>
      <c r="S1174" s="6" t="s">
        <v>128</v>
      </c>
      <c r="T1174" s="6" t="s">
        <v>135</v>
      </c>
      <c r="U1174" s="6" t="s">
        <v>151</v>
      </c>
      <c r="V1174" s="7">
        <v>9</v>
      </c>
      <c r="W1174" s="7">
        <v>9</v>
      </c>
      <c r="X1174" s="7">
        <v>8</v>
      </c>
      <c r="Y1174" s="7">
        <v>10</v>
      </c>
      <c r="Z1174" s="6"/>
      <c r="AA1174" s="6" t="s">
        <v>709</v>
      </c>
      <c r="AB1174" s="6"/>
      <c r="AC1174" s="6"/>
      <c r="AD1174" s="6" t="s">
        <v>3153</v>
      </c>
      <c r="AE1174" s="6"/>
      <c r="AF1174" s="6"/>
      <c r="AG1174" s="6"/>
      <c r="AH1174" s="8" t="s">
        <v>178</v>
      </c>
    </row>
    <row r="1175" spans="1:34" customFormat="1" ht="48">
      <c r="A1175" s="5" t="s">
        <v>3155</v>
      </c>
      <c r="B1175" s="6" t="s">
        <v>42</v>
      </c>
      <c r="C1175" s="6" t="s">
        <v>199</v>
      </c>
      <c r="D1175" s="6" t="s">
        <v>127</v>
      </c>
      <c r="E1175" s="6" t="s">
        <v>45</v>
      </c>
      <c r="F1175" s="7">
        <f>IF(E1175="-",1,IF(G1175&gt;0,1,0))</f>
        <v>1</v>
      </c>
      <c r="G1175" s="7">
        <v>1</v>
      </c>
      <c r="H1175" s="7"/>
      <c r="I1175" s="7"/>
      <c r="J1175" s="7"/>
      <c r="K1175" s="7"/>
      <c r="L1175" s="7"/>
      <c r="M1175" s="7"/>
      <c r="N1175" s="7"/>
      <c r="O1175" s="6"/>
      <c r="P1175" s="6"/>
      <c r="Q1175" s="6"/>
      <c r="R1175" s="6"/>
      <c r="S1175" s="6"/>
      <c r="T1175" s="6"/>
      <c r="U1175" s="6"/>
      <c r="V1175" s="7"/>
      <c r="W1175" s="7"/>
      <c r="X1175" s="7"/>
      <c r="Y1175" s="7"/>
      <c r="Z1175" s="6" t="s">
        <v>1429</v>
      </c>
      <c r="AA1175" s="6"/>
      <c r="AB1175" s="6"/>
      <c r="AC1175" s="6"/>
      <c r="AD1175" s="6" t="s">
        <v>3156</v>
      </c>
      <c r="AE1175" s="6"/>
      <c r="AF1175" s="6" t="s">
        <v>3157</v>
      </c>
      <c r="AG1175" s="6"/>
      <c r="AH1175" s="8" t="s">
        <v>48</v>
      </c>
    </row>
    <row r="1176" spans="1:34" customFormat="1" ht="24">
      <c r="A1176" s="5" t="s">
        <v>3158</v>
      </c>
      <c r="B1176" s="6" t="s">
        <v>126</v>
      </c>
      <c r="C1176" s="6" t="s">
        <v>126</v>
      </c>
      <c r="D1176" s="6" t="s">
        <v>51</v>
      </c>
      <c r="E1176" s="6" t="s">
        <v>66</v>
      </c>
      <c r="F1176" s="7">
        <f>IF(E1176="-",1,IF(G1176&gt;0,1,0))</f>
        <v>1</v>
      </c>
      <c r="G1176" s="7">
        <v>1</v>
      </c>
      <c r="H1176" s="7"/>
      <c r="I1176" s="7"/>
      <c r="J1176" s="7"/>
      <c r="K1176" s="7"/>
      <c r="L1176" s="7"/>
      <c r="M1176" s="7"/>
      <c r="N1176" s="7"/>
      <c r="O1176" s="6"/>
      <c r="P1176" s="6"/>
      <c r="Q1176" s="6"/>
      <c r="R1176" s="6"/>
      <c r="S1176" s="6" t="s">
        <v>128</v>
      </c>
      <c r="T1176" s="6" t="s">
        <v>175</v>
      </c>
      <c r="U1176" s="6" t="s">
        <v>130</v>
      </c>
      <c r="V1176" s="7">
        <v>3</v>
      </c>
      <c r="W1176" s="7">
        <v>1</v>
      </c>
      <c r="X1176" s="7">
        <v>3</v>
      </c>
      <c r="Y1176" s="7">
        <v>2</v>
      </c>
      <c r="Z1176" s="6"/>
      <c r="AA1176" s="6" t="s">
        <v>2011</v>
      </c>
      <c r="AB1176" s="6"/>
      <c r="AC1176" s="6"/>
      <c r="AD1176" s="6" t="s">
        <v>3159</v>
      </c>
      <c r="AE1176" s="6"/>
      <c r="AF1176" s="6"/>
      <c r="AG1176" s="6"/>
      <c r="AH1176" s="8" t="s">
        <v>457</v>
      </c>
    </row>
    <row r="1177" spans="1:34" customFormat="1" ht="24">
      <c r="A1177" s="5" t="s">
        <v>3160</v>
      </c>
      <c r="B1177" s="6" t="s">
        <v>126</v>
      </c>
      <c r="C1177" s="6" t="s">
        <v>126</v>
      </c>
      <c r="D1177" s="6" t="s">
        <v>51</v>
      </c>
      <c r="E1177" s="6"/>
      <c r="F1177" s="7"/>
      <c r="G1177" s="7"/>
      <c r="H1177" s="7"/>
      <c r="I1177" s="7"/>
      <c r="J1177" s="7"/>
      <c r="K1177" s="7"/>
      <c r="L1177" s="7"/>
      <c r="M1177" s="7"/>
      <c r="N1177" s="7"/>
      <c r="O1177" s="6"/>
      <c r="P1177" s="6"/>
      <c r="Q1177" s="6"/>
      <c r="R1177" s="6"/>
      <c r="S1177" s="6" t="s">
        <v>128</v>
      </c>
      <c r="T1177" s="6" t="s">
        <v>135</v>
      </c>
      <c r="U1177" s="6" t="s">
        <v>130</v>
      </c>
      <c r="V1177" s="7">
        <v>3</v>
      </c>
      <c r="W1177" s="7">
        <v>4</v>
      </c>
      <c r="X1177" s="7">
        <v>3</v>
      </c>
      <c r="Y1177" s="7">
        <v>4</v>
      </c>
      <c r="Z1177" s="6"/>
      <c r="AA1177" s="6" t="s">
        <v>2011</v>
      </c>
      <c r="AB1177" s="6"/>
      <c r="AC1177" s="6"/>
      <c r="AD1177" s="6" t="s">
        <v>3159</v>
      </c>
      <c r="AE1177" s="6"/>
      <c r="AF1177" s="6"/>
      <c r="AG1177" s="6"/>
      <c r="AH1177" s="8" t="s">
        <v>457</v>
      </c>
    </row>
    <row r="1178" spans="1:34" customFormat="1" ht="24">
      <c r="A1178" s="5" t="s">
        <v>3161</v>
      </c>
      <c r="B1178" s="6" t="s">
        <v>126</v>
      </c>
      <c r="C1178" s="6" t="s">
        <v>126</v>
      </c>
      <c r="D1178" s="6" t="s">
        <v>44</v>
      </c>
      <c r="E1178" s="6" t="s">
        <v>66</v>
      </c>
      <c r="F1178" s="7">
        <f>IF(E1178="-",1,IF(G1178&gt;0,1,0))</f>
        <v>1</v>
      </c>
      <c r="G1178" s="7">
        <v>1</v>
      </c>
      <c r="H1178" s="7"/>
      <c r="I1178" s="7"/>
      <c r="J1178" s="7"/>
      <c r="K1178" s="7"/>
      <c r="L1178" s="7"/>
      <c r="M1178" s="7"/>
      <c r="N1178" s="7"/>
      <c r="O1178" s="6"/>
      <c r="P1178" s="6"/>
      <c r="Q1178" s="6"/>
      <c r="R1178" s="6"/>
      <c r="S1178" s="6" t="s">
        <v>128</v>
      </c>
      <c r="T1178" s="6" t="s">
        <v>129</v>
      </c>
      <c r="U1178" s="6" t="s">
        <v>151</v>
      </c>
      <c r="V1178" s="7">
        <v>1</v>
      </c>
      <c r="W1178" s="7">
        <v>1</v>
      </c>
      <c r="X1178" s="7">
        <v>3</v>
      </c>
      <c r="Y1178" s="7">
        <v>1</v>
      </c>
      <c r="Z1178" s="6"/>
      <c r="AA1178" s="6" t="s">
        <v>1100</v>
      </c>
      <c r="AB1178" s="6"/>
      <c r="AC1178" s="6"/>
      <c r="AD1178" s="6" t="s">
        <v>3162</v>
      </c>
      <c r="AE1178" s="6"/>
      <c r="AF1178" s="6"/>
      <c r="AG1178" s="6"/>
      <c r="AH1178" s="8" t="s">
        <v>124</v>
      </c>
    </row>
    <row r="1179" spans="1:34" customFormat="1" ht="24">
      <c r="A1179" s="5" t="s">
        <v>3163</v>
      </c>
      <c r="B1179" s="6" t="s">
        <v>126</v>
      </c>
      <c r="C1179" s="6" t="s">
        <v>126</v>
      </c>
      <c r="D1179" s="6" t="s">
        <v>44</v>
      </c>
      <c r="E1179" s="6"/>
      <c r="F1179" s="7"/>
      <c r="G1179" s="7"/>
      <c r="H1179" s="7"/>
      <c r="I1179" s="7"/>
      <c r="J1179" s="7"/>
      <c r="K1179" s="7"/>
      <c r="L1179" s="7"/>
      <c r="M1179" s="7"/>
      <c r="N1179" s="7"/>
      <c r="O1179" s="6"/>
      <c r="P1179" s="6"/>
      <c r="Q1179" s="6"/>
      <c r="R1179" s="6"/>
      <c r="S1179" s="6" t="s">
        <v>128</v>
      </c>
      <c r="T1179" s="6" t="s">
        <v>135</v>
      </c>
      <c r="U1179" s="6" t="s">
        <v>151</v>
      </c>
      <c r="V1179" s="7">
        <v>1</v>
      </c>
      <c r="W1179" s="7">
        <v>1</v>
      </c>
      <c r="X1179" s="7">
        <v>3</v>
      </c>
      <c r="Y1179" s="7">
        <v>2</v>
      </c>
      <c r="Z1179" s="6"/>
      <c r="AA1179" s="6" t="s">
        <v>1100</v>
      </c>
      <c r="AB1179" s="6"/>
      <c r="AC1179" s="6"/>
      <c r="AD1179" s="6" t="s">
        <v>3162</v>
      </c>
      <c r="AE1179" s="6"/>
      <c r="AF1179" s="6"/>
      <c r="AG1179" s="6"/>
      <c r="AH1179" s="8" t="s">
        <v>124</v>
      </c>
    </row>
    <row r="1180" spans="1:34" customFormat="1" ht="36">
      <c r="A1180" s="9" t="s">
        <v>3164</v>
      </c>
      <c r="B1180" s="10" t="s">
        <v>42</v>
      </c>
      <c r="C1180" s="10" t="s">
        <v>91</v>
      </c>
      <c r="D1180" s="6" t="s">
        <v>51</v>
      </c>
      <c r="E1180" s="10" t="s">
        <v>66</v>
      </c>
      <c r="F1180" s="7">
        <f>IF(E1180="-",1,IF(G1180&gt;0,1,0))</f>
        <v>1</v>
      </c>
      <c r="G1180" s="7">
        <v>4</v>
      </c>
      <c r="H1180" s="7"/>
      <c r="I1180" s="7">
        <v>4</v>
      </c>
      <c r="J1180" s="7"/>
      <c r="K1180" s="7"/>
      <c r="L1180" s="7"/>
      <c r="M1180" s="7"/>
      <c r="N1180" s="7"/>
      <c r="O1180" s="10"/>
      <c r="P1180" s="10"/>
      <c r="Q1180" s="10"/>
      <c r="R1180" s="10"/>
      <c r="S1180" s="10"/>
      <c r="T1180" s="10"/>
      <c r="U1180" s="10"/>
      <c r="V1180" s="7"/>
      <c r="W1180" s="7"/>
      <c r="X1180" s="7"/>
      <c r="Y1180" s="7"/>
      <c r="Z1180" s="10" t="s">
        <v>3165</v>
      </c>
      <c r="AA1180" s="10"/>
      <c r="AB1180" s="10"/>
      <c r="AC1180" s="12" t="s">
        <v>46</v>
      </c>
      <c r="AD1180" s="10" t="s">
        <v>3166</v>
      </c>
      <c r="AE1180" s="10"/>
      <c r="AF1180" s="10"/>
      <c r="AG1180" s="10"/>
      <c r="AH1180" s="11" t="s">
        <v>56</v>
      </c>
    </row>
    <row r="1181" spans="1:34" customFormat="1" ht="24">
      <c r="A1181" s="9" t="s">
        <v>3167</v>
      </c>
      <c r="B1181" s="10" t="s">
        <v>42</v>
      </c>
      <c r="C1181" s="10" t="s">
        <v>91</v>
      </c>
      <c r="D1181" s="10" t="s">
        <v>78</v>
      </c>
      <c r="E1181" s="10" t="s">
        <v>66</v>
      </c>
      <c r="F1181" s="7">
        <f>IF(E1181="-",1,IF(G1181&gt;0,1,0))</f>
        <v>1</v>
      </c>
      <c r="G1181" s="7">
        <v>4</v>
      </c>
      <c r="H1181" s="7"/>
      <c r="I1181" s="7">
        <v>2</v>
      </c>
      <c r="J1181" s="7"/>
      <c r="K1181" s="7"/>
      <c r="L1181" s="7"/>
      <c r="M1181" s="7"/>
      <c r="N1181" s="7"/>
      <c r="O1181" s="10"/>
      <c r="P1181" s="10"/>
      <c r="Q1181" s="10"/>
      <c r="R1181" s="10"/>
      <c r="S1181" s="10"/>
      <c r="T1181" s="10"/>
      <c r="U1181" s="10"/>
      <c r="V1181" s="7"/>
      <c r="W1181" s="7"/>
      <c r="X1181" s="7"/>
      <c r="Y1181" s="7"/>
      <c r="Z1181" s="10" t="s">
        <v>1746</v>
      </c>
      <c r="AA1181" s="10"/>
      <c r="AB1181" s="10"/>
      <c r="AC1181" s="12" t="s">
        <v>87</v>
      </c>
      <c r="AD1181" s="10" t="s">
        <v>3168</v>
      </c>
      <c r="AE1181" s="10"/>
      <c r="AF1181" s="10"/>
      <c r="AG1181" s="10"/>
      <c r="AH1181" s="11" t="s">
        <v>56</v>
      </c>
    </row>
    <row r="1182" spans="1:34" customFormat="1" ht="36">
      <c r="A1182" s="5" t="s">
        <v>3169</v>
      </c>
      <c r="B1182" s="6" t="s">
        <v>42</v>
      </c>
      <c r="C1182" s="6" t="s">
        <v>199</v>
      </c>
      <c r="D1182" s="6" t="s">
        <v>160</v>
      </c>
      <c r="E1182" s="6" t="s">
        <v>73</v>
      </c>
      <c r="F1182" s="7">
        <f>IF(E1182="-",1,IF(G1182&gt;0,1,0))</f>
        <v>1</v>
      </c>
      <c r="G1182" s="7">
        <v>4</v>
      </c>
      <c r="H1182" s="7"/>
      <c r="I1182" s="7"/>
      <c r="J1182" s="7"/>
      <c r="K1182" s="7"/>
      <c r="L1182" s="7"/>
      <c r="M1182" s="7"/>
      <c r="N1182" s="7"/>
      <c r="O1182" s="6"/>
      <c r="P1182" s="6"/>
      <c r="Q1182" s="6"/>
      <c r="R1182" s="6"/>
      <c r="S1182" s="6"/>
      <c r="T1182" s="6"/>
      <c r="U1182" s="6"/>
      <c r="V1182" s="7"/>
      <c r="W1182" s="7"/>
      <c r="X1182" s="7"/>
      <c r="Y1182" s="7"/>
      <c r="Z1182" s="6"/>
      <c r="AA1182" s="6"/>
      <c r="AB1182" s="6"/>
      <c r="AC1182" s="6"/>
      <c r="AD1182" s="6" t="s">
        <v>3170</v>
      </c>
      <c r="AE1182" s="6"/>
      <c r="AF1182" s="6" t="s">
        <v>1244</v>
      </c>
      <c r="AG1182" s="6"/>
      <c r="AH1182" s="8" t="s">
        <v>183</v>
      </c>
    </row>
    <row r="1183" spans="1:34" customFormat="1" ht="60">
      <c r="A1183" s="9" t="s">
        <v>3171</v>
      </c>
      <c r="B1183" s="10" t="s">
        <v>42</v>
      </c>
      <c r="C1183" s="10" t="s">
        <v>91</v>
      </c>
      <c r="D1183" s="6" t="s">
        <v>51</v>
      </c>
      <c r="E1183" s="10" t="s">
        <v>66</v>
      </c>
      <c r="F1183" s="7">
        <f>IF(E1183="-",1,IF(G1183&gt;0,1,0))</f>
        <v>1</v>
      </c>
      <c r="G1183" s="7">
        <v>4</v>
      </c>
      <c r="H1183" s="7"/>
      <c r="I1183" s="7">
        <v>3</v>
      </c>
      <c r="J1183" s="7"/>
      <c r="K1183" s="7"/>
      <c r="L1183" s="7"/>
      <c r="M1183" s="7"/>
      <c r="N1183" s="7"/>
      <c r="O1183" s="10"/>
      <c r="P1183" s="10"/>
      <c r="Q1183" s="10"/>
      <c r="R1183" s="10"/>
      <c r="S1183" s="10"/>
      <c r="T1183" s="10"/>
      <c r="U1183" s="10"/>
      <c r="V1183" s="7"/>
      <c r="W1183" s="7"/>
      <c r="X1183" s="7"/>
      <c r="Y1183" s="7"/>
      <c r="Z1183" s="10" t="s">
        <v>1429</v>
      </c>
      <c r="AA1183" s="10"/>
      <c r="AB1183" s="10"/>
      <c r="AC1183" s="12" t="s">
        <v>46</v>
      </c>
      <c r="AD1183" s="10" t="s">
        <v>3172</v>
      </c>
      <c r="AE1183" s="10"/>
      <c r="AF1183" s="10" t="s">
        <v>3173</v>
      </c>
      <c r="AG1183" s="10"/>
      <c r="AH1183" s="11" t="s">
        <v>457</v>
      </c>
    </row>
    <row r="1184" spans="1:34" customFormat="1" ht="24">
      <c r="A1184" s="5" t="s">
        <v>3174</v>
      </c>
      <c r="B1184" s="6" t="s">
        <v>33</v>
      </c>
      <c r="C1184" s="6" t="s">
        <v>34</v>
      </c>
      <c r="D1184" s="6" t="s">
        <v>51</v>
      </c>
      <c r="E1184" s="6" t="s">
        <v>66</v>
      </c>
      <c r="F1184" s="7">
        <f>IF(E1184="-",1,IF(G1184&gt;0,1,0))</f>
        <v>1</v>
      </c>
      <c r="G1184" s="7">
        <v>4</v>
      </c>
      <c r="H1184" s="7">
        <v>1</v>
      </c>
      <c r="I1184" s="7" t="s">
        <v>36</v>
      </c>
      <c r="J1184" s="7">
        <v>2</v>
      </c>
      <c r="K1184" s="7"/>
      <c r="L1184" s="7"/>
      <c r="M1184" s="7"/>
      <c r="N1184" s="7"/>
      <c r="O1184" s="6"/>
      <c r="P1184" s="6"/>
      <c r="Q1184" s="6"/>
      <c r="R1184" s="6"/>
      <c r="S1184" s="6"/>
      <c r="T1184" s="6"/>
      <c r="U1184" s="6"/>
      <c r="V1184" s="7"/>
      <c r="W1184" s="7"/>
      <c r="X1184" s="7"/>
      <c r="Y1184" s="7"/>
      <c r="Z1184" s="6"/>
      <c r="AA1184" s="6"/>
      <c r="AB1184" s="6"/>
      <c r="AC1184" s="6"/>
      <c r="AD1184" s="6" t="s">
        <v>3175</v>
      </c>
      <c r="AE1184" s="6"/>
      <c r="AF1184" s="6"/>
      <c r="AG1184" s="6"/>
      <c r="AH1184" s="8" t="s">
        <v>71</v>
      </c>
    </row>
    <row r="1185" spans="1:34" customFormat="1" ht="24">
      <c r="A1185" s="5" t="s">
        <v>3176</v>
      </c>
      <c r="B1185" s="6" t="s">
        <v>42</v>
      </c>
      <c r="C1185" s="6" t="s">
        <v>159</v>
      </c>
      <c r="D1185" s="6" t="s">
        <v>51</v>
      </c>
      <c r="E1185" s="6" t="s">
        <v>73</v>
      </c>
      <c r="F1185" s="7">
        <f>IF(E1185="-",1,IF(G1185&gt;0,1,0))</f>
        <v>1</v>
      </c>
      <c r="G1185" s="7">
        <v>3</v>
      </c>
      <c r="H1185" s="7"/>
      <c r="I1185" s="7"/>
      <c r="J1185" s="7"/>
      <c r="K1185" s="7"/>
      <c r="L1185" s="7">
        <v>4</v>
      </c>
      <c r="M1185" s="7"/>
      <c r="N1185" s="7"/>
      <c r="O1185" s="6"/>
      <c r="P1185" s="6"/>
      <c r="Q1185" s="6"/>
      <c r="R1185" s="6"/>
      <c r="S1185" s="6"/>
      <c r="T1185" s="6"/>
      <c r="U1185" s="6"/>
      <c r="V1185" s="7"/>
      <c r="W1185" s="7"/>
      <c r="X1185" s="7"/>
      <c r="Y1185" s="7"/>
      <c r="Z1185" s="6"/>
      <c r="AA1185" s="6"/>
      <c r="AB1185" s="6"/>
      <c r="AC1185" s="14" t="s">
        <v>369</v>
      </c>
      <c r="AD1185" s="6" t="s">
        <v>3177</v>
      </c>
      <c r="AE1185" s="6"/>
      <c r="AF1185" s="6"/>
      <c r="AG1185" s="6"/>
      <c r="AH1185" s="8" t="s">
        <v>166</v>
      </c>
    </row>
    <row r="1186" spans="1:34" customFormat="1" ht="24">
      <c r="A1186" s="9" t="s">
        <v>3178</v>
      </c>
      <c r="B1186" s="6" t="s">
        <v>42</v>
      </c>
      <c r="C1186" s="10" t="s">
        <v>58</v>
      </c>
      <c r="D1186" s="10" t="s">
        <v>44</v>
      </c>
      <c r="E1186" s="10" t="s">
        <v>45</v>
      </c>
      <c r="F1186" s="7">
        <f>IF(E1186="-",1,IF(G1186&gt;0,1,0))</f>
        <v>0</v>
      </c>
      <c r="G1186" s="7">
        <v>0</v>
      </c>
      <c r="H1186" s="7"/>
      <c r="I1186" s="7"/>
      <c r="J1186" s="7"/>
      <c r="K1186" s="7"/>
      <c r="L1186" s="7"/>
      <c r="M1186" s="7"/>
      <c r="N1186" s="7"/>
      <c r="O1186" s="6"/>
      <c r="P1186" s="6"/>
      <c r="Q1186" s="6"/>
      <c r="R1186" s="6"/>
      <c r="S1186" s="6"/>
      <c r="T1186" s="10"/>
      <c r="U1186" s="6"/>
      <c r="V1186" s="7"/>
      <c r="W1186" s="7"/>
      <c r="X1186" s="7"/>
      <c r="Y1186" s="7"/>
      <c r="Z1186" s="10" t="s">
        <v>338</v>
      </c>
      <c r="AA1186" s="10" t="s">
        <v>122</v>
      </c>
      <c r="AB1186" s="10"/>
      <c r="AC1186" s="10"/>
      <c r="AD1186" s="10" t="s">
        <v>3179</v>
      </c>
      <c r="AE1186" s="10"/>
      <c r="AF1186" s="10"/>
      <c r="AG1186" s="10"/>
      <c r="AH1186" s="11" t="s">
        <v>729</v>
      </c>
    </row>
    <row r="1187" spans="1:34" customFormat="1" ht="48">
      <c r="A1187" s="5" t="s">
        <v>3180</v>
      </c>
      <c r="B1187" s="6" t="s">
        <v>42</v>
      </c>
      <c r="C1187" s="6" t="s">
        <v>50</v>
      </c>
      <c r="D1187" s="6" t="s">
        <v>160</v>
      </c>
      <c r="E1187" s="6" t="s">
        <v>45</v>
      </c>
      <c r="F1187" s="7">
        <f>IF(E1187="-",1,IF(G1187&gt;0,1,0))</f>
        <v>1</v>
      </c>
      <c r="G1187" s="7">
        <v>4</v>
      </c>
      <c r="H1187" s="7"/>
      <c r="I1187" s="7"/>
      <c r="J1187" s="7"/>
      <c r="K1187" s="7"/>
      <c r="L1187" s="7"/>
      <c r="M1187" s="7"/>
      <c r="N1187" s="7"/>
      <c r="O1187" s="6"/>
      <c r="P1187" s="6"/>
      <c r="Q1187" s="6"/>
      <c r="R1187" s="6"/>
      <c r="S1187" s="6"/>
      <c r="T1187" s="6"/>
      <c r="U1187" s="6"/>
      <c r="V1187" s="7">
        <v>2</v>
      </c>
      <c r="W1187" s="7">
        <v>2</v>
      </c>
      <c r="X1187" s="7">
        <v>2</v>
      </c>
      <c r="Y1187" s="7">
        <v>1</v>
      </c>
      <c r="Z1187" s="6" t="s">
        <v>3181</v>
      </c>
      <c r="AA1187" s="6" t="s">
        <v>206</v>
      </c>
      <c r="AB1187" s="6"/>
      <c r="AC1187" s="6"/>
      <c r="AD1187" s="6" t="s">
        <v>3182</v>
      </c>
      <c r="AE1187" s="6"/>
      <c r="AF1187" s="6"/>
      <c r="AG1187" s="6"/>
      <c r="AH1187" s="8" t="s">
        <v>487</v>
      </c>
    </row>
    <row r="1188" spans="1:34" customFormat="1" ht="48">
      <c r="A1188" s="9" t="s">
        <v>3183</v>
      </c>
      <c r="B1188" s="10" t="s">
        <v>42</v>
      </c>
      <c r="C1188" s="10" t="s">
        <v>91</v>
      </c>
      <c r="D1188" s="10" t="s">
        <v>44</v>
      </c>
      <c r="E1188" s="10" t="s">
        <v>73</v>
      </c>
      <c r="F1188" s="7">
        <f>IF(E1188="-",1,IF(G1188&gt;0,1,0))</f>
        <v>0</v>
      </c>
      <c r="G1188" s="7">
        <v>0</v>
      </c>
      <c r="H1188" s="7"/>
      <c r="I1188" s="7">
        <v>6</v>
      </c>
      <c r="J1188" s="7"/>
      <c r="K1188" s="7"/>
      <c r="L1188" s="7"/>
      <c r="M1188" s="7"/>
      <c r="N1188" s="7"/>
      <c r="O1188" s="10"/>
      <c r="P1188" s="10"/>
      <c r="Q1188" s="10"/>
      <c r="R1188" s="10"/>
      <c r="S1188" s="10"/>
      <c r="T1188" s="10"/>
      <c r="U1188" s="10"/>
      <c r="V1188" s="7"/>
      <c r="W1188" s="7"/>
      <c r="X1188" s="7"/>
      <c r="Y1188" s="7"/>
      <c r="Z1188" s="10" t="s">
        <v>634</v>
      </c>
      <c r="AA1188" s="10"/>
      <c r="AB1188" s="10"/>
      <c r="AC1188" s="12" t="s">
        <v>102</v>
      </c>
      <c r="AD1188" s="10" t="s">
        <v>3184</v>
      </c>
      <c r="AE1188" s="10"/>
      <c r="AF1188" s="10" t="s">
        <v>3185</v>
      </c>
      <c r="AG1188" s="10"/>
      <c r="AH1188" s="11" t="s">
        <v>471</v>
      </c>
    </row>
    <row r="1189" spans="1:34" customFormat="1" ht="48">
      <c r="A1189" s="5" t="s">
        <v>3186</v>
      </c>
      <c r="B1189" s="6" t="s">
        <v>42</v>
      </c>
      <c r="C1189" s="6" t="s">
        <v>199</v>
      </c>
      <c r="D1189" s="6" t="s">
        <v>318</v>
      </c>
      <c r="E1189" s="6" t="s">
        <v>36</v>
      </c>
      <c r="F1189" s="7">
        <f>IF(E1189="-",1,IF(G1189&gt;0,1,0))</f>
        <v>1</v>
      </c>
      <c r="G1189" s="7">
        <v>0</v>
      </c>
      <c r="H1189" s="7"/>
      <c r="I1189" s="7"/>
      <c r="J1189" s="7"/>
      <c r="K1189" s="7"/>
      <c r="L1189" s="7"/>
      <c r="M1189" s="7"/>
      <c r="N1189" s="7"/>
      <c r="O1189" s="6"/>
      <c r="P1189" s="6"/>
      <c r="Q1189" s="6"/>
      <c r="R1189" s="6"/>
      <c r="S1189" s="6"/>
      <c r="T1189" s="6"/>
      <c r="U1189" s="6"/>
      <c r="V1189" s="7"/>
      <c r="W1189" s="7"/>
      <c r="X1189" s="7"/>
      <c r="Y1189" s="7"/>
      <c r="Z1189" s="6"/>
      <c r="AA1189" s="6"/>
      <c r="AB1189" s="6"/>
      <c r="AC1189" s="6"/>
      <c r="AD1189" s="6" t="s">
        <v>3187</v>
      </c>
      <c r="AE1189" s="6"/>
      <c r="AF1189" s="6"/>
      <c r="AG1189" s="6"/>
      <c r="AH1189" s="8" t="s">
        <v>3188</v>
      </c>
    </row>
    <row r="1190" spans="1:34" customFormat="1" ht="24">
      <c r="A1190" s="5" t="s">
        <v>3189</v>
      </c>
      <c r="B1190" s="6" t="s">
        <v>42</v>
      </c>
      <c r="C1190" s="6" t="s">
        <v>77</v>
      </c>
      <c r="D1190" s="6" t="s">
        <v>78</v>
      </c>
      <c r="E1190" s="6" t="s">
        <v>66</v>
      </c>
      <c r="F1190" s="7">
        <f>IF(E1190="-",1,IF(G1190&gt;0,1,0))</f>
        <v>1</v>
      </c>
      <c r="G1190" s="7">
        <v>4</v>
      </c>
      <c r="H1190" s="7"/>
      <c r="I1190" s="7"/>
      <c r="J1190" s="7"/>
      <c r="K1190" s="7"/>
      <c r="L1190" s="7"/>
      <c r="M1190" s="7"/>
      <c r="N1190" s="7"/>
      <c r="O1190" s="6"/>
      <c r="P1190" s="6"/>
      <c r="Q1190" s="6"/>
      <c r="R1190" s="6"/>
      <c r="S1190" s="6"/>
      <c r="T1190" s="6"/>
      <c r="U1190" s="6"/>
      <c r="V1190" s="7">
        <v>3</v>
      </c>
      <c r="W1190" s="7">
        <v>2</v>
      </c>
      <c r="X1190" s="7">
        <v>0</v>
      </c>
      <c r="Y1190" s="7">
        <v>3</v>
      </c>
      <c r="Z1190" s="6"/>
      <c r="AA1190" s="6" t="s">
        <v>79</v>
      </c>
      <c r="AB1190" s="6"/>
      <c r="AC1190" s="6"/>
      <c r="AD1190" s="6" t="s">
        <v>3190</v>
      </c>
      <c r="AE1190" s="6"/>
      <c r="AF1190" s="6"/>
      <c r="AG1190" s="6"/>
      <c r="AH1190" s="8" t="s">
        <v>359</v>
      </c>
    </row>
    <row r="1191" spans="1:34" customFormat="1" ht="60">
      <c r="A1191" s="5" t="s">
        <v>3191</v>
      </c>
      <c r="B1191" s="6" t="s">
        <v>42</v>
      </c>
      <c r="C1191" s="6" t="s">
        <v>43</v>
      </c>
      <c r="D1191" s="6" t="s">
        <v>160</v>
      </c>
      <c r="E1191" s="6" t="s">
        <v>45</v>
      </c>
      <c r="F1191" s="7">
        <f>IF(E1191="-",1,IF(G1191&gt;0,1,0))</f>
        <v>1</v>
      </c>
      <c r="G1191" s="7">
        <v>4</v>
      </c>
      <c r="H1191" s="7"/>
      <c r="I1191" s="7"/>
      <c r="J1191" s="7"/>
      <c r="K1191" s="7"/>
      <c r="L1191" s="7"/>
      <c r="M1191" s="7"/>
      <c r="N1191" s="7"/>
      <c r="O1191" s="6"/>
      <c r="P1191" s="6"/>
      <c r="Q1191" s="6"/>
      <c r="R1191" s="6"/>
      <c r="S1191" s="6"/>
      <c r="T1191" s="6"/>
      <c r="U1191" s="6"/>
      <c r="V1191" s="7"/>
      <c r="W1191" s="7"/>
      <c r="X1191" s="7"/>
      <c r="Y1191" s="7"/>
      <c r="Z1191" s="6"/>
      <c r="AA1191" s="6"/>
      <c r="AB1191" s="6"/>
      <c r="AC1191" s="6" t="s">
        <v>102</v>
      </c>
      <c r="AD1191" s="6" t="s">
        <v>3192</v>
      </c>
      <c r="AE1191" s="6"/>
      <c r="AF1191" s="6" t="s">
        <v>3193</v>
      </c>
      <c r="AG1191" s="6"/>
      <c r="AH1191" s="8" t="s">
        <v>476</v>
      </c>
    </row>
    <row r="1192" spans="1:34" customFormat="1" ht="48">
      <c r="A1192" s="5" t="s">
        <v>3194</v>
      </c>
      <c r="B1192" s="6" t="s">
        <v>33</v>
      </c>
      <c r="C1192" s="6" t="s">
        <v>34</v>
      </c>
      <c r="D1192" s="6" t="s">
        <v>59</v>
      </c>
      <c r="E1192" s="6" t="s">
        <v>36</v>
      </c>
      <c r="F1192" s="7">
        <f>IF(E1192="-",1,IF(G1192&gt;0,1,0))</f>
        <v>1</v>
      </c>
      <c r="G1192" s="7">
        <v>0</v>
      </c>
      <c r="H1192" s="7">
        <v>5</v>
      </c>
      <c r="I1192" s="7" t="s">
        <v>36</v>
      </c>
      <c r="J1192" s="7">
        <v>2</v>
      </c>
      <c r="K1192" s="7"/>
      <c r="L1192" s="7"/>
      <c r="M1192" s="7"/>
      <c r="N1192" s="7"/>
      <c r="O1192" s="6"/>
      <c r="P1192" s="6"/>
      <c r="Q1192" s="6"/>
      <c r="R1192" s="6"/>
      <c r="S1192" s="6"/>
      <c r="T1192" s="6"/>
      <c r="U1192" s="6"/>
      <c r="V1192" s="7"/>
      <c r="W1192" s="7"/>
      <c r="X1192" s="7"/>
      <c r="Y1192" s="7"/>
      <c r="Z1192" s="6" t="s">
        <v>210</v>
      </c>
      <c r="AA1192" s="6"/>
      <c r="AB1192" s="6"/>
      <c r="AC1192" s="6"/>
      <c r="AD1192" s="6" t="s">
        <v>3195</v>
      </c>
      <c r="AE1192" s="6"/>
      <c r="AF1192" s="6"/>
      <c r="AG1192" s="6"/>
      <c r="AH1192" s="8" t="s">
        <v>3196</v>
      </c>
    </row>
    <row r="1193" spans="1:34" customFormat="1" ht="36">
      <c r="A1193" s="9" t="s">
        <v>3197</v>
      </c>
      <c r="B1193" s="10" t="s">
        <v>42</v>
      </c>
      <c r="C1193" s="10" t="s">
        <v>91</v>
      </c>
      <c r="D1193" s="10" t="s">
        <v>78</v>
      </c>
      <c r="E1193" s="10" t="s">
        <v>73</v>
      </c>
      <c r="F1193" s="7">
        <f>IF(E1193="-",1,IF(G1193&gt;0,1,0))</f>
        <v>1</v>
      </c>
      <c r="G1193" s="7">
        <v>4</v>
      </c>
      <c r="H1193" s="7"/>
      <c r="I1193" s="7">
        <v>7</v>
      </c>
      <c r="J1193" s="7"/>
      <c r="K1193" s="7"/>
      <c r="L1193" s="7"/>
      <c r="M1193" s="7"/>
      <c r="N1193" s="7"/>
      <c r="O1193" s="10"/>
      <c r="P1193" s="10"/>
      <c r="Q1193" s="10"/>
      <c r="R1193" s="10"/>
      <c r="S1193" s="10"/>
      <c r="T1193" s="10"/>
      <c r="U1193" s="10"/>
      <c r="V1193" s="7"/>
      <c r="W1193" s="7"/>
      <c r="X1193" s="7"/>
      <c r="Y1193" s="7"/>
      <c r="Z1193" s="10" t="s">
        <v>611</v>
      </c>
      <c r="AA1193" s="10"/>
      <c r="AB1193" s="10"/>
      <c r="AC1193" s="12" t="s">
        <v>46</v>
      </c>
      <c r="AD1193" s="10" t="s">
        <v>3198</v>
      </c>
      <c r="AE1193" s="10"/>
      <c r="AF1193" s="10" t="s">
        <v>3199</v>
      </c>
      <c r="AG1193" s="10"/>
      <c r="AH1193" s="11" t="s">
        <v>81</v>
      </c>
    </row>
    <row r="1194" spans="1:34" customFormat="1" ht="24">
      <c r="A1194" s="5" t="s">
        <v>3200</v>
      </c>
      <c r="B1194" s="6" t="s">
        <v>42</v>
      </c>
      <c r="C1194" s="6" t="s">
        <v>65</v>
      </c>
      <c r="D1194" s="6" t="s">
        <v>78</v>
      </c>
      <c r="E1194" s="6" t="s">
        <v>45</v>
      </c>
      <c r="F1194" s="7">
        <f>IF(E1194="-",1,IF(G1194&gt;0,1,0))</f>
        <v>1</v>
      </c>
      <c r="G1194" s="7">
        <v>1</v>
      </c>
      <c r="H1194" s="7"/>
      <c r="I1194" s="7" t="s">
        <v>36</v>
      </c>
      <c r="J1194" s="7"/>
      <c r="K1194" s="7"/>
      <c r="L1194" s="7"/>
      <c r="M1194" s="7"/>
      <c r="N1194" s="7"/>
      <c r="O1194" s="6"/>
      <c r="P1194" s="6"/>
      <c r="Q1194" s="6"/>
      <c r="R1194" s="6"/>
      <c r="S1194" s="6"/>
      <c r="T1194" s="6"/>
      <c r="U1194" s="6"/>
      <c r="V1194" s="7"/>
      <c r="W1194" s="7"/>
      <c r="X1194" s="7"/>
      <c r="Y1194" s="7"/>
      <c r="Z1194" s="6" t="s">
        <v>67</v>
      </c>
      <c r="AA1194" s="6" t="s">
        <v>68</v>
      </c>
      <c r="AB1194" s="6"/>
      <c r="AC1194" s="6"/>
      <c r="AD1194" s="6" t="s">
        <v>3201</v>
      </c>
      <c r="AE1194" s="6"/>
      <c r="AF1194" s="6" t="s">
        <v>3202</v>
      </c>
      <c r="AG1194" s="6"/>
      <c r="AH1194" s="8" t="s">
        <v>577</v>
      </c>
    </row>
    <row r="1195" spans="1:34" customFormat="1" ht="36">
      <c r="A1195" s="5" t="s">
        <v>3203</v>
      </c>
      <c r="B1195" s="6" t="s">
        <v>33</v>
      </c>
      <c r="C1195" s="6" t="s">
        <v>34</v>
      </c>
      <c r="D1195" s="6" t="s">
        <v>318</v>
      </c>
      <c r="E1195" s="6" t="s">
        <v>36</v>
      </c>
      <c r="F1195" s="7">
        <f>IF(E1195="-",1,IF(G1195&gt;0,1,0))</f>
        <v>1</v>
      </c>
      <c r="G1195" s="7">
        <v>0</v>
      </c>
      <c r="H1195" s="7">
        <v>2</v>
      </c>
      <c r="I1195" s="7" t="s">
        <v>36</v>
      </c>
      <c r="J1195" s="7">
        <v>1</v>
      </c>
      <c r="K1195" s="7"/>
      <c r="L1195" s="7"/>
      <c r="M1195" s="7"/>
      <c r="N1195" s="7"/>
      <c r="O1195" s="6"/>
      <c r="P1195" s="6"/>
      <c r="Q1195" s="6"/>
      <c r="R1195" s="6"/>
      <c r="S1195" s="6"/>
      <c r="T1195" s="6"/>
      <c r="U1195" s="6"/>
      <c r="V1195" s="7"/>
      <c r="W1195" s="7"/>
      <c r="X1195" s="7"/>
      <c r="Y1195" s="7"/>
      <c r="Z1195" s="6"/>
      <c r="AA1195" s="6"/>
      <c r="AB1195" s="6"/>
      <c r="AC1195" s="6"/>
      <c r="AD1195" s="6" t="s">
        <v>3204</v>
      </c>
      <c r="AE1195" s="6"/>
      <c r="AF1195" s="6"/>
      <c r="AG1195" s="6"/>
      <c r="AH1195" s="8" t="s">
        <v>440</v>
      </c>
    </row>
    <row r="1196" spans="1:34" customFormat="1" ht="36">
      <c r="A1196" s="5" t="s">
        <v>3205</v>
      </c>
      <c r="B1196" s="6" t="s">
        <v>42</v>
      </c>
      <c r="C1196" s="6" t="s">
        <v>77</v>
      </c>
      <c r="D1196" s="6" t="s">
        <v>44</v>
      </c>
      <c r="E1196" s="6" t="s">
        <v>66</v>
      </c>
      <c r="F1196" s="7">
        <f>IF(E1196="-",1,IF(G1196&gt;0,1,0))</f>
        <v>1</v>
      </c>
      <c r="G1196" s="7">
        <v>1</v>
      </c>
      <c r="H1196" s="7"/>
      <c r="I1196" s="7"/>
      <c r="J1196" s="7"/>
      <c r="K1196" s="7"/>
      <c r="L1196" s="7"/>
      <c r="M1196" s="7"/>
      <c r="N1196" s="7"/>
      <c r="O1196" s="6"/>
      <c r="P1196" s="6"/>
      <c r="Q1196" s="6"/>
      <c r="R1196" s="6"/>
      <c r="S1196" s="6"/>
      <c r="T1196" s="6"/>
      <c r="U1196" s="6"/>
      <c r="V1196" s="7">
        <v>2</v>
      </c>
      <c r="W1196" s="7">
        <v>2</v>
      </c>
      <c r="X1196" s="7">
        <v>0</v>
      </c>
      <c r="Y1196" s="7">
        <v>2</v>
      </c>
      <c r="Z1196" s="6"/>
      <c r="AA1196" s="6" t="s">
        <v>79</v>
      </c>
      <c r="AB1196" s="6"/>
      <c r="AC1196" s="6"/>
      <c r="AD1196" s="6" t="s">
        <v>3206</v>
      </c>
      <c r="AE1196" s="6"/>
      <c r="AF1196" s="6" t="s">
        <v>3207</v>
      </c>
      <c r="AG1196" s="6"/>
      <c r="AH1196" s="8" t="s">
        <v>436</v>
      </c>
    </row>
    <row r="1197" spans="1:34" customFormat="1" ht="36">
      <c r="A1197" s="5" t="s">
        <v>3208</v>
      </c>
      <c r="B1197" s="6" t="s">
        <v>33</v>
      </c>
      <c r="C1197" s="6" t="s">
        <v>34</v>
      </c>
      <c r="D1197" s="6" t="s">
        <v>35</v>
      </c>
      <c r="E1197" s="6" t="s">
        <v>36</v>
      </c>
      <c r="F1197" s="7">
        <f>IF(E1197="-",1,IF(G1197&gt;0,1,0))</f>
        <v>1</v>
      </c>
      <c r="G1197" s="7">
        <v>0</v>
      </c>
      <c r="H1197" s="7">
        <v>5</v>
      </c>
      <c r="I1197" s="7" t="s">
        <v>36</v>
      </c>
      <c r="J1197" s="7">
        <v>2</v>
      </c>
      <c r="K1197" s="7"/>
      <c r="L1197" s="7"/>
      <c r="M1197" s="7"/>
      <c r="N1197" s="7"/>
      <c r="O1197" s="6"/>
      <c r="P1197" s="6"/>
      <c r="Q1197" s="6"/>
      <c r="R1197" s="6"/>
      <c r="S1197" s="6"/>
      <c r="T1197" s="6"/>
      <c r="U1197" s="6"/>
      <c r="V1197" s="7"/>
      <c r="W1197" s="7"/>
      <c r="X1197" s="7"/>
      <c r="Y1197" s="7"/>
      <c r="Z1197" s="6" t="s">
        <v>2395</v>
      </c>
      <c r="AA1197" s="6" t="s">
        <v>665</v>
      </c>
      <c r="AB1197" s="6"/>
      <c r="AC1197" s="6"/>
      <c r="AD1197" s="6" t="s">
        <v>3209</v>
      </c>
      <c r="AE1197" s="6" t="s">
        <v>3210</v>
      </c>
      <c r="AF1197" s="6"/>
      <c r="AG1197" s="6"/>
      <c r="AH1197" s="8" t="s">
        <v>3211</v>
      </c>
    </row>
    <row r="1198" spans="1:34" customFormat="1" ht="24">
      <c r="A1198" s="9" t="s">
        <v>3212</v>
      </c>
      <c r="B1198" s="10" t="s">
        <v>42</v>
      </c>
      <c r="C1198" s="10" t="s">
        <v>91</v>
      </c>
      <c r="D1198" s="10" t="s">
        <v>78</v>
      </c>
      <c r="E1198" s="10" t="s">
        <v>73</v>
      </c>
      <c r="F1198" s="7">
        <f>IF(E1198="-",1,IF(G1198&gt;0,1,0))</f>
        <v>1</v>
      </c>
      <c r="G1198" s="7">
        <v>4</v>
      </c>
      <c r="H1198" s="7"/>
      <c r="I1198" s="7">
        <v>5</v>
      </c>
      <c r="J1198" s="7"/>
      <c r="K1198" s="7"/>
      <c r="L1198" s="7"/>
      <c r="M1198" s="7"/>
      <c r="N1198" s="7"/>
      <c r="O1198" s="10"/>
      <c r="P1198" s="10"/>
      <c r="Q1198" s="10"/>
      <c r="R1198" s="10"/>
      <c r="S1198" s="10"/>
      <c r="T1198" s="10"/>
      <c r="U1198" s="10"/>
      <c r="V1198" s="7"/>
      <c r="W1198" s="7"/>
      <c r="X1198" s="7"/>
      <c r="Y1198" s="7"/>
      <c r="Z1198" s="10" t="s">
        <v>106</v>
      </c>
      <c r="AA1198" s="10"/>
      <c r="AB1198" s="10"/>
      <c r="AC1198" s="12" t="s">
        <v>102</v>
      </c>
      <c r="AD1198" s="10" t="s">
        <v>3213</v>
      </c>
      <c r="AE1198" s="10"/>
      <c r="AF1198" s="10"/>
      <c r="AG1198" s="10"/>
      <c r="AH1198" s="11" t="s">
        <v>100</v>
      </c>
    </row>
    <row r="1199" spans="1:34" customFormat="1" ht="60">
      <c r="A1199" s="5" t="s">
        <v>3214</v>
      </c>
      <c r="B1199" s="6" t="s">
        <v>42</v>
      </c>
      <c r="C1199" s="6" t="s">
        <v>96</v>
      </c>
      <c r="D1199" s="6" t="s">
        <v>127</v>
      </c>
      <c r="E1199" s="6" t="s">
        <v>45</v>
      </c>
      <c r="F1199" s="7">
        <f>IF(E1199="-",1,IF(G1199&gt;0,1,0))</f>
        <v>1</v>
      </c>
      <c r="G1199" s="7">
        <v>1</v>
      </c>
      <c r="H1199" s="7"/>
      <c r="I1199" s="7"/>
      <c r="J1199" s="7"/>
      <c r="K1199" s="7"/>
      <c r="L1199" s="7"/>
      <c r="M1199" s="7"/>
      <c r="N1199" s="7"/>
      <c r="O1199" s="6"/>
      <c r="P1199" s="6"/>
      <c r="Q1199" s="6"/>
      <c r="R1199" s="6"/>
      <c r="S1199" s="6"/>
      <c r="T1199" s="6"/>
      <c r="U1199" s="6"/>
      <c r="V1199" s="7">
        <v>6</v>
      </c>
      <c r="W1199" s="7">
        <v>4</v>
      </c>
      <c r="X1199" s="7">
        <v>3</v>
      </c>
      <c r="Y1199" s="7">
        <v>6</v>
      </c>
      <c r="Z1199" s="6"/>
      <c r="AA1199" s="6" t="s">
        <v>97</v>
      </c>
      <c r="AB1199" s="6"/>
      <c r="AC1199" s="6"/>
      <c r="AD1199" s="6" t="s">
        <v>3215</v>
      </c>
      <c r="AE1199" s="6"/>
      <c r="AF1199" s="6"/>
      <c r="AG1199" s="6"/>
      <c r="AH1199" s="8" t="s">
        <v>293</v>
      </c>
    </row>
    <row r="1200" spans="1:34" customFormat="1" ht="48">
      <c r="A1200" s="5" t="s">
        <v>3216</v>
      </c>
      <c r="B1200" s="6" t="s">
        <v>42</v>
      </c>
      <c r="C1200" s="6" t="s">
        <v>65</v>
      </c>
      <c r="D1200" s="6" t="s">
        <v>262</v>
      </c>
      <c r="E1200" s="6" t="s">
        <v>36</v>
      </c>
      <c r="F1200" s="7">
        <f>IF(E1200="-",1,IF(G1200&gt;0,1,0))</f>
        <v>1</v>
      </c>
      <c r="G1200" s="7">
        <v>0</v>
      </c>
      <c r="H1200" s="7"/>
      <c r="I1200" s="7">
        <v>6</v>
      </c>
      <c r="J1200" s="7"/>
      <c r="K1200" s="7"/>
      <c r="L1200" s="7"/>
      <c r="M1200" s="7"/>
      <c r="N1200" s="7"/>
      <c r="O1200" s="6"/>
      <c r="P1200" s="6"/>
      <c r="Q1200" s="6"/>
      <c r="R1200" s="6"/>
      <c r="S1200" s="6"/>
      <c r="T1200" s="6"/>
      <c r="U1200" s="6"/>
      <c r="V1200" s="7"/>
      <c r="W1200" s="7"/>
      <c r="X1200" s="7"/>
      <c r="Y1200" s="7"/>
      <c r="Z1200" s="6"/>
      <c r="AA1200" s="6" t="s">
        <v>1195</v>
      </c>
      <c r="AB1200" s="6"/>
      <c r="AC1200" s="6"/>
      <c r="AD1200" s="6" t="s">
        <v>3217</v>
      </c>
      <c r="AE1200" s="6"/>
      <c r="AF1200" s="6"/>
      <c r="AG1200" s="6"/>
      <c r="AH1200" s="8" t="s">
        <v>260</v>
      </c>
    </row>
    <row r="1201" spans="1:34" customFormat="1" ht="36">
      <c r="A1201" s="5" t="s">
        <v>3218</v>
      </c>
      <c r="B1201" s="6" t="s">
        <v>42</v>
      </c>
      <c r="C1201" s="6" t="s">
        <v>1030</v>
      </c>
      <c r="D1201" s="6" t="s">
        <v>160</v>
      </c>
      <c r="E1201" s="6" t="s">
        <v>138</v>
      </c>
      <c r="F1201" s="7">
        <f>IF(E1201="-",1,IF(G1201&gt;0,1,0))</f>
        <v>1</v>
      </c>
      <c r="G1201" s="7">
        <v>2</v>
      </c>
      <c r="H1201" s="7"/>
      <c r="I1201" s="7"/>
      <c r="J1201" s="7"/>
      <c r="K1201" s="7"/>
      <c r="L1201" s="7"/>
      <c r="M1201" s="7"/>
      <c r="N1201" s="7"/>
      <c r="O1201" s="6"/>
      <c r="P1201" s="6"/>
      <c r="Q1201" s="6"/>
      <c r="R1201" s="6"/>
      <c r="S1201" s="6"/>
      <c r="T1201" s="6"/>
      <c r="U1201" s="6"/>
      <c r="V1201" s="7"/>
      <c r="W1201" s="7"/>
      <c r="X1201" s="7"/>
      <c r="Y1201" s="7"/>
      <c r="Z1201" s="6" t="s">
        <v>1031</v>
      </c>
      <c r="AA1201" s="6" t="s">
        <v>122</v>
      </c>
      <c r="AB1201" s="6"/>
      <c r="AC1201" s="6"/>
      <c r="AD1201" s="6" t="s">
        <v>3219</v>
      </c>
      <c r="AE1201" s="6"/>
      <c r="AF1201" s="6"/>
      <c r="AG1201" s="6"/>
      <c r="AH1201" s="8" t="s">
        <v>166</v>
      </c>
    </row>
    <row r="1202" spans="1:34" customFormat="1" ht="60">
      <c r="A1202" s="5" t="s">
        <v>3220</v>
      </c>
      <c r="B1202" s="6" t="s">
        <v>33</v>
      </c>
      <c r="C1202" s="6" t="s">
        <v>268</v>
      </c>
      <c r="D1202" s="6" t="s">
        <v>127</v>
      </c>
      <c r="E1202" s="6" t="s">
        <v>66</v>
      </c>
      <c r="F1202" s="7">
        <f>IF(E1202="-",1,IF(G1202&gt;0,1,0))</f>
        <v>1</v>
      </c>
      <c r="G1202" s="7">
        <v>3</v>
      </c>
      <c r="H1202" s="7" t="s">
        <v>36</v>
      </c>
      <c r="I1202" s="7" t="s">
        <v>36</v>
      </c>
      <c r="J1202" s="7" t="s">
        <v>36</v>
      </c>
      <c r="K1202" s="7"/>
      <c r="L1202" s="7"/>
      <c r="M1202" s="7"/>
      <c r="N1202" s="7"/>
      <c r="O1202" s="6"/>
      <c r="P1202" s="6"/>
      <c r="Q1202" s="6"/>
      <c r="R1202" s="6"/>
      <c r="S1202" s="6"/>
      <c r="T1202" s="6"/>
      <c r="U1202" s="6"/>
      <c r="V1202" s="7"/>
      <c r="W1202" s="7"/>
      <c r="X1202" s="7"/>
      <c r="Y1202" s="7"/>
      <c r="Z1202" s="6"/>
      <c r="AA1202" s="6"/>
      <c r="AB1202" s="6"/>
      <c r="AC1202" s="6"/>
      <c r="AD1202" s="6" t="s">
        <v>3221</v>
      </c>
      <c r="AE1202" s="6"/>
      <c r="AF1202" s="6"/>
      <c r="AG1202" s="6"/>
      <c r="AH1202" s="8" t="s">
        <v>729</v>
      </c>
    </row>
    <row r="1203" spans="1:34" customFormat="1" ht="24">
      <c r="A1203" s="5" t="s">
        <v>3222</v>
      </c>
      <c r="B1203" s="6" t="s">
        <v>42</v>
      </c>
      <c r="C1203" s="6" t="s">
        <v>381</v>
      </c>
      <c r="D1203" s="6" t="s">
        <v>127</v>
      </c>
      <c r="E1203" s="6" t="s">
        <v>73</v>
      </c>
      <c r="F1203" s="7">
        <f>IF(E1203="-",1,IF(G1203&gt;0,1,0))</f>
        <v>1</v>
      </c>
      <c r="G1203" s="7">
        <v>2</v>
      </c>
      <c r="H1203" s="7"/>
      <c r="I1203" s="7"/>
      <c r="J1203" s="7"/>
      <c r="K1203" s="7"/>
      <c r="L1203" s="7"/>
      <c r="M1203" s="7"/>
      <c r="N1203" s="7">
        <v>5</v>
      </c>
      <c r="O1203" s="6" t="s">
        <v>389</v>
      </c>
      <c r="P1203" s="6">
        <v>20</v>
      </c>
      <c r="Q1203" s="6" t="s">
        <v>388</v>
      </c>
      <c r="R1203" s="6">
        <v>15</v>
      </c>
      <c r="S1203" s="6"/>
      <c r="T1203" s="6"/>
      <c r="U1203" s="6"/>
      <c r="V1203" s="7"/>
      <c r="W1203" s="7"/>
      <c r="X1203" s="7"/>
      <c r="Y1203" s="7"/>
      <c r="Z1203" s="6"/>
      <c r="AA1203" s="6"/>
      <c r="AB1203" s="6"/>
      <c r="AC1203" s="6"/>
      <c r="AD1203" s="6" t="s">
        <v>385</v>
      </c>
      <c r="AE1203" s="6" t="s">
        <v>3223</v>
      </c>
      <c r="AF1203" s="6"/>
      <c r="AG1203" s="6"/>
      <c r="AH1203" s="8" t="s">
        <v>56</v>
      </c>
    </row>
    <row r="1204" spans="1:34" customFormat="1" ht="36">
      <c r="A1204" s="5" t="s">
        <v>3224</v>
      </c>
      <c r="B1204" s="6" t="s">
        <v>42</v>
      </c>
      <c r="C1204" s="6" t="s">
        <v>50</v>
      </c>
      <c r="D1204" s="6" t="s">
        <v>44</v>
      </c>
      <c r="E1204" s="6" t="s">
        <v>73</v>
      </c>
      <c r="F1204" s="7">
        <f>IF(E1204="-",1,IF(G1204&gt;0,1,0))</f>
        <v>0</v>
      </c>
      <c r="G1204" s="7">
        <v>0</v>
      </c>
      <c r="H1204" s="7"/>
      <c r="I1204" s="7"/>
      <c r="J1204" s="7"/>
      <c r="K1204" s="7"/>
      <c r="L1204" s="7"/>
      <c r="M1204" s="7"/>
      <c r="N1204" s="7"/>
      <c r="O1204" s="6"/>
      <c r="P1204" s="6"/>
      <c r="Q1204" s="6"/>
      <c r="R1204" s="6"/>
      <c r="S1204" s="6"/>
      <c r="T1204" s="6"/>
      <c r="U1204" s="6"/>
      <c r="V1204" s="7">
        <v>5</v>
      </c>
      <c r="W1204" s="7">
        <v>3</v>
      </c>
      <c r="X1204" s="7">
        <v>5</v>
      </c>
      <c r="Y1204" s="7">
        <v>5</v>
      </c>
      <c r="Z1204" s="6" t="s">
        <v>616</v>
      </c>
      <c r="AA1204" s="6" t="s">
        <v>746</v>
      </c>
      <c r="AB1204" s="6"/>
      <c r="AC1204" s="6"/>
      <c r="AD1204" s="6" t="s">
        <v>3225</v>
      </c>
      <c r="AE1204" s="6"/>
      <c r="AF1204" s="6"/>
      <c r="AG1204" s="6"/>
      <c r="AH1204" s="8" t="s">
        <v>537</v>
      </c>
    </row>
    <row r="1205" spans="1:34" customFormat="1" ht="60">
      <c r="A1205" s="5" t="s">
        <v>3226</v>
      </c>
      <c r="B1205" s="6" t="s">
        <v>33</v>
      </c>
      <c r="C1205" s="6" t="s">
        <v>268</v>
      </c>
      <c r="D1205" s="6" t="s">
        <v>51</v>
      </c>
      <c r="E1205" s="6" t="s">
        <v>45</v>
      </c>
      <c r="F1205" s="7">
        <f>IF(E1205="-",1,IF(G1205&gt;0,1,0))</f>
        <v>1</v>
      </c>
      <c r="G1205" s="7">
        <v>4</v>
      </c>
      <c r="H1205" s="7" t="s">
        <v>36</v>
      </c>
      <c r="I1205" s="7" t="s">
        <v>36</v>
      </c>
      <c r="J1205" s="7" t="s">
        <v>36</v>
      </c>
      <c r="K1205" s="7"/>
      <c r="L1205" s="7"/>
      <c r="M1205" s="7"/>
      <c r="N1205" s="7"/>
      <c r="O1205" s="6"/>
      <c r="P1205" s="6"/>
      <c r="Q1205" s="6"/>
      <c r="R1205" s="6"/>
      <c r="S1205" s="6"/>
      <c r="T1205" s="6"/>
      <c r="U1205" s="6"/>
      <c r="V1205" s="7"/>
      <c r="W1205" s="7"/>
      <c r="X1205" s="7"/>
      <c r="Y1205" s="7"/>
      <c r="Z1205" s="6"/>
      <c r="AA1205" s="6" t="s">
        <v>269</v>
      </c>
      <c r="AB1205" s="6"/>
      <c r="AC1205" s="6"/>
      <c r="AD1205" s="6" t="s">
        <v>3227</v>
      </c>
      <c r="AE1205" s="6"/>
      <c r="AF1205" s="17" t="s">
        <v>3228</v>
      </c>
      <c r="AG1205" s="6"/>
      <c r="AH1205" s="8" t="s">
        <v>457</v>
      </c>
    </row>
    <row r="1206" spans="1:34" customFormat="1" ht="36">
      <c r="A1206" s="5" t="s">
        <v>3229</v>
      </c>
      <c r="B1206" s="6" t="s">
        <v>33</v>
      </c>
      <c r="C1206" s="6" t="s">
        <v>34</v>
      </c>
      <c r="D1206" s="6" t="s">
        <v>51</v>
      </c>
      <c r="E1206" s="6" t="s">
        <v>45</v>
      </c>
      <c r="F1206" s="7">
        <f>IF(E1206="-",1,IF(G1206&gt;0,1,0))</f>
        <v>1</v>
      </c>
      <c r="G1206" s="7">
        <v>2</v>
      </c>
      <c r="H1206" s="7">
        <v>2</v>
      </c>
      <c r="I1206" s="7" t="s">
        <v>36</v>
      </c>
      <c r="J1206" s="7">
        <v>1</v>
      </c>
      <c r="K1206" s="7"/>
      <c r="L1206" s="7"/>
      <c r="M1206" s="7"/>
      <c r="N1206" s="7"/>
      <c r="O1206" s="6"/>
      <c r="P1206" s="6"/>
      <c r="Q1206" s="6"/>
      <c r="R1206" s="6"/>
      <c r="S1206" s="6"/>
      <c r="T1206" s="6"/>
      <c r="U1206" s="6"/>
      <c r="V1206" s="7"/>
      <c r="W1206" s="7"/>
      <c r="X1206" s="7"/>
      <c r="Y1206" s="7"/>
      <c r="Z1206" s="6"/>
      <c r="AA1206" s="6"/>
      <c r="AB1206" s="6"/>
      <c r="AC1206" s="6"/>
      <c r="AD1206" s="6" t="s">
        <v>3230</v>
      </c>
      <c r="AE1206" s="6"/>
      <c r="AF1206" s="6" t="s">
        <v>3231</v>
      </c>
      <c r="AG1206" s="6"/>
      <c r="AH1206" s="8" t="s">
        <v>316</v>
      </c>
    </row>
    <row r="1207" spans="1:34" customFormat="1" ht="24">
      <c r="A1207" s="5" t="s">
        <v>3232</v>
      </c>
      <c r="B1207" s="6" t="s">
        <v>42</v>
      </c>
      <c r="C1207" s="6" t="s">
        <v>381</v>
      </c>
      <c r="D1207" s="6" t="s">
        <v>127</v>
      </c>
      <c r="E1207" s="6" t="s">
        <v>73</v>
      </c>
      <c r="F1207" s="7">
        <f>IF(E1207="-",1,IF(G1207&gt;0,1,0))</f>
        <v>1</v>
      </c>
      <c r="G1207" s="7">
        <v>1</v>
      </c>
      <c r="H1207" s="7"/>
      <c r="I1207" s="7"/>
      <c r="J1207" s="7"/>
      <c r="K1207" s="7"/>
      <c r="L1207" s="7"/>
      <c r="M1207" s="7"/>
      <c r="N1207" s="7">
        <v>4</v>
      </c>
      <c r="O1207" s="6" t="s">
        <v>3233</v>
      </c>
      <c r="P1207" s="6">
        <v>12</v>
      </c>
      <c r="Q1207" s="6" t="s">
        <v>534</v>
      </c>
      <c r="R1207" s="6">
        <v>20</v>
      </c>
      <c r="S1207" s="6"/>
      <c r="T1207" s="6"/>
      <c r="U1207" s="6"/>
      <c r="V1207" s="7"/>
      <c r="W1207" s="7"/>
      <c r="X1207" s="7"/>
      <c r="Y1207" s="7"/>
      <c r="Z1207" s="6"/>
      <c r="AA1207" s="6"/>
      <c r="AB1207" s="6"/>
      <c r="AC1207" s="6"/>
      <c r="AD1207" s="6" t="s">
        <v>3234</v>
      </c>
      <c r="AE1207" s="6" t="s">
        <v>2830</v>
      </c>
      <c r="AF1207" s="6"/>
      <c r="AG1207" s="6"/>
      <c r="AH1207" s="8" t="s">
        <v>796</v>
      </c>
    </row>
    <row r="1208" spans="1:34" customFormat="1" ht="24">
      <c r="A1208" s="5" t="s">
        <v>3235</v>
      </c>
      <c r="B1208" s="6" t="s">
        <v>42</v>
      </c>
      <c r="C1208" s="6" t="s">
        <v>77</v>
      </c>
      <c r="D1208" s="6" t="s">
        <v>78</v>
      </c>
      <c r="E1208" s="6" t="s">
        <v>73</v>
      </c>
      <c r="F1208" s="7">
        <f>IF(E1208="-",1,IF(G1208&gt;0,1,0))</f>
        <v>1</v>
      </c>
      <c r="G1208" s="7">
        <v>4</v>
      </c>
      <c r="H1208" s="7"/>
      <c r="I1208" s="7"/>
      <c r="J1208" s="7"/>
      <c r="K1208" s="7"/>
      <c r="L1208" s="7"/>
      <c r="M1208" s="7"/>
      <c r="N1208" s="7"/>
      <c r="O1208" s="6"/>
      <c r="P1208" s="6"/>
      <c r="Q1208" s="6"/>
      <c r="R1208" s="6"/>
      <c r="S1208" s="6"/>
      <c r="T1208" s="6"/>
      <c r="U1208" s="6"/>
      <c r="V1208" s="7">
        <v>5</v>
      </c>
      <c r="W1208" s="7">
        <v>5</v>
      </c>
      <c r="X1208" s="7">
        <v>1</v>
      </c>
      <c r="Y1208" s="7">
        <v>4</v>
      </c>
      <c r="Z1208" s="6"/>
      <c r="AA1208" s="6" t="s">
        <v>79</v>
      </c>
      <c r="AB1208" s="6"/>
      <c r="AC1208" s="6"/>
      <c r="AD1208" s="6" t="s">
        <v>3236</v>
      </c>
      <c r="AE1208" s="6"/>
      <c r="AF1208" s="6"/>
      <c r="AG1208" s="6"/>
      <c r="AH1208" s="8" t="s">
        <v>912</v>
      </c>
    </row>
    <row r="1209" spans="1:34" customFormat="1" ht="48">
      <c r="A1209" s="5" t="s">
        <v>3237</v>
      </c>
      <c r="B1209" s="6" t="s">
        <v>42</v>
      </c>
      <c r="C1209" s="6" t="s">
        <v>86</v>
      </c>
      <c r="D1209" s="6" t="s">
        <v>78</v>
      </c>
      <c r="E1209" s="6" t="s">
        <v>66</v>
      </c>
      <c r="F1209" s="7">
        <f>IF(E1209="-",1,IF(G1209&gt;0,1,0))</f>
        <v>1</v>
      </c>
      <c r="G1209" s="7">
        <v>4</v>
      </c>
      <c r="H1209" s="7"/>
      <c r="I1209" s="7"/>
      <c r="J1209" s="7"/>
      <c r="K1209" s="7"/>
      <c r="L1209" s="7"/>
      <c r="M1209" s="7">
        <v>3</v>
      </c>
      <c r="N1209" s="7"/>
      <c r="O1209" s="6"/>
      <c r="P1209" s="6"/>
      <c r="Q1209" s="6"/>
      <c r="R1209" s="6"/>
      <c r="S1209" s="6"/>
      <c r="T1209" s="6"/>
      <c r="U1209" s="6"/>
      <c r="V1209" s="7"/>
      <c r="W1209" s="7"/>
      <c r="X1209" s="7"/>
      <c r="Y1209" s="7"/>
      <c r="Z1209" s="6"/>
      <c r="AA1209" s="6"/>
      <c r="AB1209" s="6"/>
      <c r="AC1209" s="6" t="s">
        <v>46</v>
      </c>
      <c r="AD1209" s="6" t="s">
        <v>3238</v>
      </c>
      <c r="AE1209" s="6"/>
      <c r="AF1209" s="6"/>
      <c r="AG1209" s="6"/>
      <c r="AH1209" s="8" t="s">
        <v>100</v>
      </c>
    </row>
    <row r="1210" spans="1:34" customFormat="1" ht="48">
      <c r="A1210" s="9" t="s">
        <v>3239</v>
      </c>
      <c r="B1210" s="10" t="s">
        <v>42</v>
      </c>
      <c r="C1210" s="10" t="s">
        <v>91</v>
      </c>
      <c r="D1210" s="6" t="s">
        <v>51</v>
      </c>
      <c r="E1210" s="10" t="s">
        <v>45</v>
      </c>
      <c r="F1210" s="7">
        <f>IF(E1210="-",1,IF(G1210&gt;0,1,0))</f>
        <v>1</v>
      </c>
      <c r="G1210" s="7">
        <v>1</v>
      </c>
      <c r="H1210" s="7"/>
      <c r="I1210" s="7">
        <v>5</v>
      </c>
      <c r="J1210" s="7"/>
      <c r="K1210" s="7"/>
      <c r="L1210" s="7"/>
      <c r="M1210" s="7"/>
      <c r="N1210" s="7"/>
      <c r="O1210" s="10"/>
      <c r="P1210" s="10"/>
      <c r="Q1210" s="10"/>
      <c r="R1210" s="10"/>
      <c r="S1210" s="10"/>
      <c r="T1210" s="10"/>
      <c r="U1210" s="10"/>
      <c r="V1210" s="7"/>
      <c r="W1210" s="7"/>
      <c r="X1210" s="7"/>
      <c r="Y1210" s="7"/>
      <c r="Z1210" s="10" t="s">
        <v>295</v>
      </c>
      <c r="AA1210" s="10"/>
      <c r="AB1210" s="10"/>
      <c r="AC1210" s="12" t="s">
        <v>87</v>
      </c>
      <c r="AD1210" s="10" t="s">
        <v>3240</v>
      </c>
      <c r="AE1210" s="10"/>
      <c r="AF1210" s="10"/>
      <c r="AG1210" s="10"/>
      <c r="AH1210" s="11" t="s">
        <v>2275</v>
      </c>
    </row>
    <row r="1211" spans="1:34" customFormat="1" ht="24">
      <c r="A1211" s="5" t="s">
        <v>3241</v>
      </c>
      <c r="B1211" s="6" t="s">
        <v>126</v>
      </c>
      <c r="C1211" s="6" t="s">
        <v>126</v>
      </c>
      <c r="D1211" s="6" t="s">
        <v>51</v>
      </c>
      <c r="E1211" s="6" t="s">
        <v>66</v>
      </c>
      <c r="F1211" s="7">
        <f>IF(E1211="-",1,IF(G1211&gt;0,1,0))</f>
        <v>1</v>
      </c>
      <c r="G1211" s="7">
        <v>1</v>
      </c>
      <c r="H1211" s="7"/>
      <c r="I1211" s="7"/>
      <c r="J1211" s="7"/>
      <c r="K1211" s="7"/>
      <c r="L1211" s="7"/>
      <c r="M1211" s="7"/>
      <c r="N1211" s="7"/>
      <c r="O1211" s="6"/>
      <c r="P1211" s="6"/>
      <c r="Q1211" s="6"/>
      <c r="R1211" s="6"/>
      <c r="S1211" s="6" t="s">
        <v>128</v>
      </c>
      <c r="T1211" s="6" t="s">
        <v>129</v>
      </c>
      <c r="U1211" s="6" t="s">
        <v>130</v>
      </c>
      <c r="V1211" s="7">
        <v>4</v>
      </c>
      <c r="W1211" s="7">
        <v>2</v>
      </c>
      <c r="X1211" s="7">
        <v>5</v>
      </c>
      <c r="Y1211" s="7">
        <v>2</v>
      </c>
      <c r="Z1211" s="6"/>
      <c r="AA1211" s="6" t="s">
        <v>1806</v>
      </c>
      <c r="AB1211" s="6"/>
      <c r="AC1211" s="6"/>
      <c r="AD1211" s="6" t="s">
        <v>3242</v>
      </c>
      <c r="AE1211" s="6"/>
      <c r="AF1211" s="6" t="s">
        <v>3243</v>
      </c>
      <c r="AG1211" s="6"/>
      <c r="AH1211" s="8" t="s">
        <v>577</v>
      </c>
    </row>
    <row r="1212" spans="1:34" customFormat="1" ht="24">
      <c r="A1212" s="5" t="s">
        <v>3244</v>
      </c>
      <c r="B1212" s="6" t="s">
        <v>126</v>
      </c>
      <c r="C1212" s="6" t="s">
        <v>126</v>
      </c>
      <c r="D1212" s="6" t="s">
        <v>51</v>
      </c>
      <c r="E1212" s="6"/>
      <c r="F1212" s="7"/>
      <c r="G1212" s="7"/>
      <c r="H1212" s="7"/>
      <c r="I1212" s="7"/>
      <c r="J1212" s="7"/>
      <c r="K1212" s="7"/>
      <c r="L1212" s="7"/>
      <c r="M1212" s="7"/>
      <c r="N1212" s="7"/>
      <c r="O1212" s="6"/>
      <c r="P1212" s="6"/>
      <c r="Q1212" s="6"/>
      <c r="R1212" s="6"/>
      <c r="S1212" s="6" t="s">
        <v>128</v>
      </c>
      <c r="T1212" s="6" t="s">
        <v>135</v>
      </c>
      <c r="U1212" s="6" t="s">
        <v>130</v>
      </c>
      <c r="V1212" s="7">
        <v>4</v>
      </c>
      <c r="W1212" s="7">
        <v>5</v>
      </c>
      <c r="X1212" s="7">
        <v>5</v>
      </c>
      <c r="Y1212" s="7">
        <v>4</v>
      </c>
      <c r="Z1212" s="6"/>
      <c r="AA1212" s="6" t="s">
        <v>1806</v>
      </c>
      <c r="AB1212" s="6"/>
      <c r="AC1212" s="6"/>
      <c r="AD1212" s="6" t="s">
        <v>3242</v>
      </c>
      <c r="AE1212" s="6"/>
      <c r="AF1212" s="6" t="s">
        <v>3243</v>
      </c>
      <c r="AG1212" s="6"/>
      <c r="AH1212" s="8" t="s">
        <v>577</v>
      </c>
    </row>
    <row r="1213" spans="1:34" customFormat="1" ht="36">
      <c r="A1213" s="5" t="s">
        <v>3245</v>
      </c>
      <c r="B1213" s="6" t="s">
        <v>126</v>
      </c>
      <c r="C1213" s="6" t="s">
        <v>126</v>
      </c>
      <c r="D1213" s="6" t="s">
        <v>127</v>
      </c>
      <c r="E1213" s="6" t="s">
        <v>66</v>
      </c>
      <c r="F1213" s="7">
        <f>IF(E1213="-",1,IF(G1213&gt;0,1,0))</f>
        <v>1</v>
      </c>
      <c r="G1213" s="7">
        <v>1</v>
      </c>
      <c r="H1213" s="7"/>
      <c r="I1213" s="7"/>
      <c r="J1213" s="7"/>
      <c r="K1213" s="7"/>
      <c r="L1213" s="7"/>
      <c r="M1213" s="7"/>
      <c r="N1213" s="7"/>
      <c r="O1213" s="6"/>
      <c r="P1213" s="6"/>
      <c r="Q1213" s="6"/>
      <c r="R1213" s="6"/>
      <c r="S1213" s="6" t="s">
        <v>128</v>
      </c>
      <c r="T1213" s="6" t="s">
        <v>129</v>
      </c>
      <c r="U1213" s="6" t="s">
        <v>130</v>
      </c>
      <c r="V1213" s="7">
        <v>5</v>
      </c>
      <c r="W1213" s="7">
        <v>2</v>
      </c>
      <c r="X1213" s="7">
        <v>4</v>
      </c>
      <c r="Y1213" s="7">
        <v>2</v>
      </c>
      <c r="Z1213" s="6"/>
      <c r="AA1213" s="6" t="s">
        <v>3246</v>
      </c>
      <c r="AB1213" s="6"/>
      <c r="AC1213" s="6"/>
      <c r="AD1213" s="6" t="s">
        <v>3247</v>
      </c>
      <c r="AE1213" s="6"/>
      <c r="AF1213" s="6"/>
      <c r="AG1213" s="6"/>
      <c r="AH1213" s="8" t="s">
        <v>457</v>
      </c>
    </row>
    <row r="1214" spans="1:34" customFormat="1" ht="36">
      <c r="A1214" s="5" t="s">
        <v>3248</v>
      </c>
      <c r="B1214" s="6" t="s">
        <v>126</v>
      </c>
      <c r="C1214" s="6" t="s">
        <v>126</v>
      </c>
      <c r="D1214" s="6" t="s">
        <v>127</v>
      </c>
      <c r="E1214" s="6"/>
      <c r="F1214" s="7"/>
      <c r="G1214" s="7"/>
      <c r="H1214" s="7"/>
      <c r="I1214" s="7"/>
      <c r="J1214" s="7"/>
      <c r="K1214" s="7"/>
      <c r="L1214" s="7"/>
      <c r="M1214" s="7"/>
      <c r="N1214" s="7"/>
      <c r="O1214" s="6"/>
      <c r="P1214" s="6"/>
      <c r="Q1214" s="6"/>
      <c r="R1214" s="6"/>
      <c r="S1214" s="6" t="s">
        <v>128</v>
      </c>
      <c r="T1214" s="6" t="s">
        <v>135</v>
      </c>
      <c r="U1214" s="6" t="s">
        <v>130</v>
      </c>
      <c r="V1214" s="7">
        <v>5</v>
      </c>
      <c r="W1214" s="7">
        <v>5</v>
      </c>
      <c r="X1214" s="7">
        <v>4</v>
      </c>
      <c r="Y1214" s="7">
        <v>5</v>
      </c>
      <c r="Z1214" s="6"/>
      <c r="AA1214" s="6" t="s">
        <v>3246</v>
      </c>
      <c r="AB1214" s="6"/>
      <c r="AC1214" s="6"/>
      <c r="AD1214" s="6" t="s">
        <v>3247</v>
      </c>
      <c r="AE1214" s="6"/>
      <c r="AF1214" s="6"/>
      <c r="AG1214" s="6"/>
      <c r="AH1214" s="8" t="s">
        <v>457</v>
      </c>
    </row>
    <row r="1215" spans="1:34" customFormat="1" ht="36">
      <c r="A1215" s="5" t="s">
        <v>3249</v>
      </c>
      <c r="B1215" s="6" t="s">
        <v>42</v>
      </c>
      <c r="C1215" s="6" t="s">
        <v>77</v>
      </c>
      <c r="D1215" s="6" t="s">
        <v>78</v>
      </c>
      <c r="E1215" s="6" t="s">
        <v>73</v>
      </c>
      <c r="F1215" s="7">
        <f>IF(E1215="-",1,IF(G1215&gt;0,1,0))</f>
        <v>1</v>
      </c>
      <c r="G1215" s="7">
        <v>4</v>
      </c>
      <c r="H1215" s="7"/>
      <c r="I1215" s="7"/>
      <c r="J1215" s="7"/>
      <c r="K1215" s="7"/>
      <c r="L1215" s="7"/>
      <c r="M1215" s="7"/>
      <c r="N1215" s="7"/>
      <c r="O1215" s="6"/>
      <c r="P1215" s="6"/>
      <c r="Q1215" s="6"/>
      <c r="R1215" s="6"/>
      <c r="S1215" s="6"/>
      <c r="T1215" s="6"/>
      <c r="U1215" s="6"/>
      <c r="V1215" s="7">
        <v>6</v>
      </c>
      <c r="W1215" s="7">
        <v>5</v>
      </c>
      <c r="X1215" s="7">
        <v>0</v>
      </c>
      <c r="Y1215" s="7">
        <v>4</v>
      </c>
      <c r="Z1215" s="6"/>
      <c r="AA1215" s="6" t="s">
        <v>418</v>
      </c>
      <c r="AB1215" s="6"/>
      <c r="AC1215" s="6"/>
      <c r="AD1215" s="6" t="s">
        <v>3250</v>
      </c>
      <c r="AE1215" s="6"/>
      <c r="AF1215" s="6"/>
      <c r="AG1215" s="6"/>
      <c r="AH1215" s="8" t="s">
        <v>577</v>
      </c>
    </row>
    <row r="1216" spans="1:34" customFormat="1" ht="24">
      <c r="A1216" s="5" t="s">
        <v>3251</v>
      </c>
      <c r="B1216" s="6" t="s">
        <v>126</v>
      </c>
      <c r="C1216" s="6" t="s">
        <v>126</v>
      </c>
      <c r="D1216" s="6" t="s">
        <v>262</v>
      </c>
      <c r="E1216" s="6" t="s">
        <v>36</v>
      </c>
      <c r="F1216" s="7">
        <f>IF(E1216="-",1,IF(G1216&gt;0,1,0))</f>
        <v>1</v>
      </c>
      <c r="G1216" s="7">
        <v>0</v>
      </c>
      <c r="H1216" s="7"/>
      <c r="I1216" s="7"/>
      <c r="J1216" s="7"/>
      <c r="K1216" s="7"/>
      <c r="L1216" s="7"/>
      <c r="M1216" s="7"/>
      <c r="N1216" s="7"/>
      <c r="O1216" s="6"/>
      <c r="P1216" s="6"/>
      <c r="Q1216" s="6"/>
      <c r="R1216" s="6"/>
      <c r="S1216" s="6" t="s">
        <v>128</v>
      </c>
      <c r="T1216" s="6" t="s">
        <v>150</v>
      </c>
      <c r="U1216" s="6" t="s">
        <v>130</v>
      </c>
      <c r="V1216" s="7">
        <v>6</v>
      </c>
      <c r="W1216" s="7">
        <v>2</v>
      </c>
      <c r="X1216" s="7">
        <v>7</v>
      </c>
      <c r="Y1216" s="7">
        <v>7</v>
      </c>
      <c r="Z1216" s="6"/>
      <c r="AA1216" s="6" t="s">
        <v>3252</v>
      </c>
      <c r="AB1216" s="6"/>
      <c r="AC1216" s="6"/>
      <c r="AD1216" s="6" t="s">
        <v>3253</v>
      </c>
      <c r="AE1216" s="6"/>
      <c r="AF1216" s="6"/>
      <c r="AG1216" s="6"/>
      <c r="AH1216" s="8" t="s">
        <v>214</v>
      </c>
    </row>
    <row r="1217" spans="1:34" customFormat="1" ht="60">
      <c r="A1217" s="9" t="s">
        <v>3254</v>
      </c>
      <c r="B1217" s="10" t="s">
        <v>42</v>
      </c>
      <c r="C1217" s="10" t="s">
        <v>91</v>
      </c>
      <c r="D1217" s="10" t="s">
        <v>127</v>
      </c>
      <c r="E1217" s="10" t="s">
        <v>45</v>
      </c>
      <c r="F1217" s="7">
        <f>IF(E1217="-",1,IF(G1217&gt;0,1,0))</f>
        <v>0</v>
      </c>
      <c r="G1217" s="7">
        <v>0</v>
      </c>
      <c r="H1217" s="7"/>
      <c r="I1217" s="7">
        <v>5</v>
      </c>
      <c r="J1217" s="7"/>
      <c r="K1217" s="7"/>
      <c r="L1217" s="7"/>
      <c r="M1217" s="7"/>
      <c r="N1217" s="7"/>
      <c r="O1217" s="10"/>
      <c r="P1217" s="10"/>
      <c r="Q1217" s="10"/>
      <c r="R1217" s="10"/>
      <c r="S1217" s="10"/>
      <c r="T1217" s="10"/>
      <c r="U1217" s="10"/>
      <c r="V1217" s="7"/>
      <c r="W1217" s="7"/>
      <c r="X1217" s="7"/>
      <c r="Y1217" s="7"/>
      <c r="Z1217" s="10" t="s">
        <v>2204</v>
      </c>
      <c r="AA1217" s="10"/>
      <c r="AB1217" s="10"/>
      <c r="AC1217" s="12" t="s">
        <v>102</v>
      </c>
      <c r="AD1217" s="10" t="s">
        <v>3255</v>
      </c>
      <c r="AE1217" s="10"/>
      <c r="AF1217" s="10"/>
      <c r="AG1217" s="10"/>
      <c r="AH1217" s="11" t="s">
        <v>729</v>
      </c>
    </row>
    <row r="1218" spans="1:34" customFormat="1" ht="36">
      <c r="A1218" s="5" t="s">
        <v>3256</v>
      </c>
      <c r="B1218" s="6" t="s">
        <v>126</v>
      </c>
      <c r="C1218" s="6" t="s">
        <v>126</v>
      </c>
      <c r="D1218" s="6" t="s">
        <v>193</v>
      </c>
      <c r="E1218" s="6" t="s">
        <v>36</v>
      </c>
      <c r="F1218" s="7">
        <f>IF(E1218="-",1,IF(G1218&gt;0,1,0))</f>
        <v>1</v>
      </c>
      <c r="G1218" s="7">
        <v>0</v>
      </c>
      <c r="H1218" s="7"/>
      <c r="I1218" s="7"/>
      <c r="J1218" s="7"/>
      <c r="K1218" s="7"/>
      <c r="L1218" s="7"/>
      <c r="M1218" s="7"/>
      <c r="N1218" s="7"/>
      <c r="O1218" s="6"/>
      <c r="P1218" s="6"/>
      <c r="Q1218" s="6"/>
      <c r="R1218" s="6"/>
      <c r="S1218" s="6" t="s">
        <v>128</v>
      </c>
      <c r="T1218" s="6" t="s">
        <v>281</v>
      </c>
      <c r="U1218" s="6" t="s">
        <v>151</v>
      </c>
      <c r="V1218" s="7">
        <v>10</v>
      </c>
      <c r="W1218" s="7">
        <v>4</v>
      </c>
      <c r="X1218" s="7">
        <v>8</v>
      </c>
      <c r="Y1218" s="7">
        <v>5</v>
      </c>
      <c r="Z1218" s="6"/>
      <c r="AA1218" s="6" t="s">
        <v>2863</v>
      </c>
      <c r="AB1218" s="6"/>
      <c r="AC1218" s="6"/>
      <c r="AD1218" s="6" t="s">
        <v>3257</v>
      </c>
      <c r="AE1218" s="6"/>
      <c r="AF1218" s="6"/>
      <c r="AG1218" s="6"/>
      <c r="AH1218" s="8" t="s">
        <v>3258</v>
      </c>
    </row>
    <row r="1219" spans="1:34" customFormat="1" ht="36">
      <c r="A1219" s="5" t="s">
        <v>3259</v>
      </c>
      <c r="B1219" s="6" t="s">
        <v>126</v>
      </c>
      <c r="C1219" s="6" t="s">
        <v>126</v>
      </c>
      <c r="D1219" s="6" t="s">
        <v>193</v>
      </c>
      <c r="E1219" s="6"/>
      <c r="F1219" s="7"/>
      <c r="G1219" s="7"/>
      <c r="H1219" s="7"/>
      <c r="I1219" s="7"/>
      <c r="J1219" s="7"/>
      <c r="K1219" s="7"/>
      <c r="L1219" s="7"/>
      <c r="M1219" s="7"/>
      <c r="N1219" s="7"/>
      <c r="O1219" s="6"/>
      <c r="P1219" s="6"/>
      <c r="Q1219" s="6"/>
      <c r="R1219" s="6"/>
      <c r="S1219" s="6" t="s">
        <v>128</v>
      </c>
      <c r="T1219" s="6" t="s">
        <v>135</v>
      </c>
      <c r="U1219" s="6" t="s">
        <v>151</v>
      </c>
      <c r="V1219" s="7">
        <v>10</v>
      </c>
      <c r="W1219" s="7">
        <v>9</v>
      </c>
      <c r="X1219" s="7">
        <v>8</v>
      </c>
      <c r="Y1219" s="7">
        <v>9</v>
      </c>
      <c r="Z1219" s="6"/>
      <c r="AA1219" s="6" t="s">
        <v>2866</v>
      </c>
      <c r="AB1219" s="6"/>
      <c r="AC1219" s="6"/>
      <c r="AD1219" s="6" t="s">
        <v>3257</v>
      </c>
      <c r="AE1219" s="6"/>
      <c r="AF1219" s="6"/>
      <c r="AG1219" s="6"/>
      <c r="AH1219" s="8" t="s">
        <v>3258</v>
      </c>
    </row>
    <row r="1220" spans="1:34" customFormat="1" ht="15">
      <c r="A1220" s="5" t="s">
        <v>3260</v>
      </c>
      <c r="B1220" s="6" t="s">
        <v>33</v>
      </c>
      <c r="C1220" s="6" t="s">
        <v>34</v>
      </c>
      <c r="D1220" s="6" t="s">
        <v>51</v>
      </c>
      <c r="E1220" s="6" t="s">
        <v>66</v>
      </c>
      <c r="F1220" s="7">
        <f>IF(E1220="-",1,IF(G1220&gt;0,1,0))</f>
        <v>1</v>
      </c>
      <c r="G1220" s="7">
        <v>4</v>
      </c>
      <c r="H1220" s="7">
        <v>2</v>
      </c>
      <c r="I1220" s="7" t="s">
        <v>36</v>
      </c>
      <c r="J1220" s="7">
        <v>2</v>
      </c>
      <c r="K1220" s="7"/>
      <c r="L1220" s="7"/>
      <c r="M1220" s="7"/>
      <c r="N1220" s="7"/>
      <c r="O1220" s="6"/>
      <c r="P1220" s="6"/>
      <c r="Q1220" s="6"/>
      <c r="R1220" s="6"/>
      <c r="S1220" s="6"/>
      <c r="T1220" s="6"/>
      <c r="U1220" s="6"/>
      <c r="V1220" s="7"/>
      <c r="W1220" s="7"/>
      <c r="X1220" s="7"/>
      <c r="Y1220" s="7"/>
      <c r="Z1220" s="6"/>
      <c r="AA1220" s="6"/>
      <c r="AB1220" s="6"/>
      <c r="AC1220" s="6"/>
      <c r="AD1220" s="6" t="s">
        <v>3261</v>
      </c>
      <c r="AE1220" s="6"/>
      <c r="AF1220" s="6"/>
      <c r="AG1220" s="6"/>
      <c r="AH1220" s="8" t="s">
        <v>56</v>
      </c>
    </row>
    <row r="1221" spans="1:34" customFormat="1" ht="24">
      <c r="A1221" s="5" t="s">
        <v>3262</v>
      </c>
      <c r="B1221" s="6" t="s">
        <v>126</v>
      </c>
      <c r="C1221" s="6" t="s">
        <v>126</v>
      </c>
      <c r="D1221" s="6" t="s">
        <v>78</v>
      </c>
      <c r="E1221" s="6" t="s">
        <v>73</v>
      </c>
      <c r="F1221" s="7">
        <f>IF(E1221="-",1,IF(G1221&gt;0,1,0))</f>
        <v>1</v>
      </c>
      <c r="G1221" s="7">
        <v>1</v>
      </c>
      <c r="H1221" s="7"/>
      <c r="I1221" s="7"/>
      <c r="J1221" s="7"/>
      <c r="K1221" s="7"/>
      <c r="L1221" s="7"/>
      <c r="M1221" s="7"/>
      <c r="N1221" s="7"/>
      <c r="O1221" s="6"/>
      <c r="P1221" s="6"/>
      <c r="Q1221" s="6"/>
      <c r="R1221" s="6"/>
      <c r="S1221" s="6" t="s">
        <v>169</v>
      </c>
      <c r="T1221" s="6" t="s">
        <v>129</v>
      </c>
      <c r="U1221" s="6" t="s">
        <v>130</v>
      </c>
      <c r="V1221" s="7">
        <v>5</v>
      </c>
      <c r="W1221" s="7">
        <v>3</v>
      </c>
      <c r="X1221" s="7">
        <v>2</v>
      </c>
      <c r="Y1221" s="7">
        <v>3</v>
      </c>
      <c r="Z1221" s="6"/>
      <c r="AA1221" s="6" t="s">
        <v>3263</v>
      </c>
      <c r="AB1221" s="6"/>
      <c r="AC1221" s="6"/>
      <c r="AD1221" s="6" t="s">
        <v>3264</v>
      </c>
      <c r="AE1221" s="6"/>
      <c r="AF1221" s="6"/>
      <c r="AG1221" s="6"/>
      <c r="AH1221" s="8" t="s">
        <v>409</v>
      </c>
    </row>
    <row r="1222" spans="1:34" customFormat="1" ht="36">
      <c r="A1222" s="5" t="s">
        <v>3265</v>
      </c>
      <c r="B1222" s="6" t="s">
        <v>126</v>
      </c>
      <c r="C1222" s="6" t="s">
        <v>126</v>
      </c>
      <c r="D1222" s="6" t="s">
        <v>78</v>
      </c>
      <c r="E1222" s="6"/>
      <c r="F1222" s="7"/>
      <c r="G1222" s="7"/>
      <c r="H1222" s="7"/>
      <c r="I1222" s="7"/>
      <c r="J1222" s="7"/>
      <c r="K1222" s="7"/>
      <c r="L1222" s="7"/>
      <c r="M1222" s="7"/>
      <c r="N1222" s="7"/>
      <c r="O1222" s="6"/>
      <c r="P1222" s="6"/>
      <c r="Q1222" s="6"/>
      <c r="R1222" s="6"/>
      <c r="S1222" s="6" t="s">
        <v>169</v>
      </c>
      <c r="T1222" s="6" t="s">
        <v>135</v>
      </c>
      <c r="U1222" s="6" t="s">
        <v>130</v>
      </c>
      <c r="V1222" s="7">
        <v>5</v>
      </c>
      <c r="W1222" s="7">
        <v>6</v>
      </c>
      <c r="X1222" s="7">
        <v>2</v>
      </c>
      <c r="Y1222" s="7">
        <v>7</v>
      </c>
      <c r="Z1222" s="6"/>
      <c r="AA1222" s="6" t="s">
        <v>3263</v>
      </c>
      <c r="AB1222" s="6"/>
      <c r="AC1222" s="6"/>
      <c r="AD1222" s="6" t="s">
        <v>3266</v>
      </c>
      <c r="AE1222" s="6"/>
      <c r="AF1222" s="6"/>
      <c r="AG1222" s="6"/>
      <c r="AH1222" s="8" t="s">
        <v>409</v>
      </c>
    </row>
    <row r="1223" spans="1:34" customFormat="1" ht="24">
      <c r="A1223" s="5" t="s">
        <v>3267</v>
      </c>
      <c r="B1223" s="6" t="s">
        <v>126</v>
      </c>
      <c r="C1223" s="6" t="s">
        <v>126</v>
      </c>
      <c r="D1223" s="6" t="s">
        <v>209</v>
      </c>
      <c r="E1223" s="6" t="s">
        <v>36</v>
      </c>
      <c r="F1223" s="7">
        <f>IF(E1223="-",1,IF(G1223&gt;0,1,0))</f>
        <v>1</v>
      </c>
      <c r="G1223" s="7">
        <v>0</v>
      </c>
      <c r="H1223" s="7"/>
      <c r="I1223" s="7"/>
      <c r="J1223" s="7"/>
      <c r="K1223" s="7"/>
      <c r="L1223" s="7"/>
      <c r="M1223" s="7"/>
      <c r="N1223" s="7"/>
      <c r="O1223" s="6"/>
      <c r="P1223" s="6"/>
      <c r="Q1223" s="6"/>
      <c r="R1223" s="6"/>
      <c r="S1223" s="6" t="s">
        <v>128</v>
      </c>
      <c r="T1223" s="6" t="s">
        <v>129</v>
      </c>
      <c r="U1223" s="6" t="s">
        <v>130</v>
      </c>
      <c r="V1223" s="7">
        <v>7</v>
      </c>
      <c r="W1223" s="7">
        <v>2</v>
      </c>
      <c r="X1223" s="7">
        <v>8</v>
      </c>
      <c r="Y1223" s="7">
        <v>2</v>
      </c>
      <c r="Z1223" s="6"/>
      <c r="AA1223" s="6" t="s">
        <v>3268</v>
      </c>
      <c r="AB1223" s="6"/>
      <c r="AC1223" s="6"/>
      <c r="AD1223" s="6" t="s">
        <v>3269</v>
      </c>
      <c r="AE1223" s="6" t="s">
        <v>3270</v>
      </c>
      <c r="AF1223" s="6"/>
      <c r="AG1223" s="6"/>
      <c r="AH1223" s="8" t="s">
        <v>260</v>
      </c>
    </row>
    <row r="1224" spans="1:34" customFormat="1" ht="24">
      <c r="A1224" s="5" t="s">
        <v>3271</v>
      </c>
      <c r="B1224" s="6" t="s">
        <v>126</v>
      </c>
      <c r="C1224" s="6" t="s">
        <v>126</v>
      </c>
      <c r="D1224" s="6" t="s">
        <v>209</v>
      </c>
      <c r="E1224" s="6"/>
      <c r="F1224" s="7"/>
      <c r="G1224" s="7"/>
      <c r="H1224" s="7"/>
      <c r="I1224" s="7"/>
      <c r="J1224" s="7"/>
      <c r="K1224" s="7"/>
      <c r="L1224" s="7"/>
      <c r="M1224" s="7"/>
      <c r="N1224" s="7"/>
      <c r="O1224" s="6"/>
      <c r="P1224" s="6"/>
      <c r="Q1224" s="6"/>
      <c r="R1224" s="6"/>
      <c r="S1224" s="6" t="s">
        <v>128</v>
      </c>
      <c r="T1224" s="6" t="s">
        <v>135</v>
      </c>
      <c r="U1224" s="6" t="s">
        <v>130</v>
      </c>
      <c r="V1224" s="7">
        <v>7</v>
      </c>
      <c r="W1224" s="7">
        <v>5</v>
      </c>
      <c r="X1224" s="7">
        <v>8</v>
      </c>
      <c r="Y1224" s="7">
        <v>7</v>
      </c>
      <c r="Z1224" s="6"/>
      <c r="AA1224" s="6" t="s">
        <v>3268</v>
      </c>
      <c r="AB1224" s="6"/>
      <c r="AC1224" s="6"/>
      <c r="AD1224" s="6" t="s">
        <v>3269</v>
      </c>
      <c r="AE1224" s="6" t="s">
        <v>3272</v>
      </c>
      <c r="AF1224" s="6"/>
      <c r="AG1224" s="6"/>
      <c r="AH1224" s="8" t="s">
        <v>260</v>
      </c>
    </row>
    <row r="1225" spans="1:34" customFormat="1" ht="24">
      <c r="A1225" s="5" t="s">
        <v>3273</v>
      </c>
      <c r="B1225" s="6" t="s">
        <v>126</v>
      </c>
      <c r="C1225" s="6" t="s">
        <v>126</v>
      </c>
      <c r="D1225" s="6" t="s">
        <v>51</v>
      </c>
      <c r="E1225" s="6" t="s">
        <v>66</v>
      </c>
      <c r="F1225" s="7">
        <f>IF(E1225="-",1,IF(G1225&gt;0,1,0))</f>
        <v>1</v>
      </c>
      <c r="G1225" s="7">
        <v>1</v>
      </c>
      <c r="H1225" s="7"/>
      <c r="I1225" s="7"/>
      <c r="J1225" s="7"/>
      <c r="K1225" s="7"/>
      <c r="L1225" s="7"/>
      <c r="M1225" s="7"/>
      <c r="N1225" s="7"/>
      <c r="O1225" s="6"/>
      <c r="P1225" s="6"/>
      <c r="Q1225" s="6"/>
      <c r="R1225" s="6"/>
      <c r="S1225" s="6" t="s">
        <v>128</v>
      </c>
      <c r="T1225" s="6" t="s">
        <v>129</v>
      </c>
      <c r="U1225" s="6" t="s">
        <v>130</v>
      </c>
      <c r="V1225" s="7">
        <v>2</v>
      </c>
      <c r="W1225" s="7">
        <v>1</v>
      </c>
      <c r="X1225" s="7">
        <v>3</v>
      </c>
      <c r="Y1225" s="7">
        <v>1</v>
      </c>
      <c r="Z1225" s="6"/>
      <c r="AA1225" s="6" t="s">
        <v>1191</v>
      </c>
      <c r="AB1225" s="6"/>
      <c r="AC1225" s="6"/>
      <c r="AD1225" s="6" t="s">
        <v>3274</v>
      </c>
      <c r="AE1225" s="6"/>
      <c r="AF1225" s="6"/>
      <c r="AG1225" s="6"/>
      <c r="AH1225" s="8" t="s">
        <v>457</v>
      </c>
    </row>
    <row r="1226" spans="1:34" customFormat="1" ht="24">
      <c r="A1226" s="5" t="s">
        <v>3275</v>
      </c>
      <c r="B1226" s="6" t="s">
        <v>126</v>
      </c>
      <c r="C1226" s="6" t="s">
        <v>126</v>
      </c>
      <c r="D1226" s="6" t="s">
        <v>51</v>
      </c>
      <c r="E1226" s="6"/>
      <c r="F1226" s="7"/>
      <c r="G1226" s="7"/>
      <c r="H1226" s="7"/>
      <c r="I1226" s="7"/>
      <c r="J1226" s="7"/>
      <c r="K1226" s="7"/>
      <c r="L1226" s="7"/>
      <c r="M1226" s="7"/>
      <c r="N1226" s="7"/>
      <c r="O1226" s="6"/>
      <c r="P1226" s="6"/>
      <c r="Q1226" s="6"/>
      <c r="R1226" s="6"/>
      <c r="S1226" s="6" t="s">
        <v>128</v>
      </c>
      <c r="T1226" s="6" t="s">
        <v>135</v>
      </c>
      <c r="U1226" s="6" t="s">
        <v>130</v>
      </c>
      <c r="V1226" s="7">
        <v>2</v>
      </c>
      <c r="W1226" s="7">
        <v>1</v>
      </c>
      <c r="X1226" s="7">
        <v>3</v>
      </c>
      <c r="Y1226" s="7">
        <v>3</v>
      </c>
      <c r="Z1226" s="6"/>
      <c r="AA1226" s="6" t="s">
        <v>1191</v>
      </c>
      <c r="AB1226" s="6"/>
      <c r="AC1226" s="6"/>
      <c r="AD1226" s="6" t="s">
        <v>3274</v>
      </c>
      <c r="AE1226" s="6"/>
      <c r="AF1226" s="6"/>
      <c r="AG1226" s="6"/>
      <c r="AH1226" s="8" t="s">
        <v>457</v>
      </c>
    </row>
    <row r="1227" spans="1:34" customFormat="1" ht="60">
      <c r="A1227" s="5" t="s">
        <v>3276</v>
      </c>
      <c r="B1227" s="6" t="s">
        <v>126</v>
      </c>
      <c r="C1227" s="6" t="s">
        <v>126</v>
      </c>
      <c r="D1227" s="6" t="s">
        <v>78</v>
      </c>
      <c r="E1227" s="6" t="s">
        <v>45</v>
      </c>
      <c r="F1227" s="7">
        <f>IF(E1227="-",1,IF(G1227&gt;0,1,0))</f>
        <v>1</v>
      </c>
      <c r="G1227" s="7">
        <v>1</v>
      </c>
      <c r="H1227" s="7"/>
      <c r="I1227" s="7"/>
      <c r="J1227" s="7"/>
      <c r="K1227" s="7"/>
      <c r="L1227" s="7"/>
      <c r="M1227" s="7"/>
      <c r="N1227" s="7"/>
      <c r="O1227" s="6"/>
      <c r="P1227" s="6"/>
      <c r="Q1227" s="6"/>
      <c r="R1227" s="6"/>
      <c r="S1227" s="6" t="s">
        <v>169</v>
      </c>
      <c r="T1227" s="6" t="s">
        <v>129</v>
      </c>
      <c r="U1227" s="6" t="s">
        <v>151</v>
      </c>
      <c r="V1227" s="7">
        <v>8</v>
      </c>
      <c r="W1227" s="7">
        <v>3</v>
      </c>
      <c r="X1227" s="7">
        <v>2</v>
      </c>
      <c r="Y1227" s="7">
        <v>5</v>
      </c>
      <c r="Z1227" s="6"/>
      <c r="AA1227" s="6" t="s">
        <v>3277</v>
      </c>
      <c r="AB1227" s="6"/>
      <c r="AC1227" s="6"/>
      <c r="AD1227" s="6" t="s">
        <v>3278</v>
      </c>
      <c r="AE1227" s="6"/>
      <c r="AF1227" s="6" t="s">
        <v>3279</v>
      </c>
      <c r="AG1227" s="6"/>
      <c r="AH1227" s="8" t="s">
        <v>409</v>
      </c>
    </row>
    <row r="1228" spans="1:34" customFormat="1" ht="48">
      <c r="A1228" s="5" t="s">
        <v>3280</v>
      </c>
      <c r="B1228" s="6" t="s">
        <v>42</v>
      </c>
      <c r="C1228" s="6" t="s">
        <v>65</v>
      </c>
      <c r="D1228" s="6" t="s">
        <v>44</v>
      </c>
      <c r="E1228" s="6" t="s">
        <v>45</v>
      </c>
      <c r="F1228" s="7">
        <f>IF(E1228="-",1,IF(G1228&gt;0,1,0))</f>
        <v>1</v>
      </c>
      <c r="G1228" s="7">
        <v>1</v>
      </c>
      <c r="H1228" s="7"/>
      <c r="I1228" s="7">
        <v>8</v>
      </c>
      <c r="J1228" s="7"/>
      <c r="K1228" s="7"/>
      <c r="L1228" s="7"/>
      <c r="M1228" s="7"/>
      <c r="N1228" s="7"/>
      <c r="O1228" s="6"/>
      <c r="P1228" s="6"/>
      <c r="Q1228" s="6"/>
      <c r="R1228" s="6"/>
      <c r="S1228" s="6"/>
      <c r="T1228" s="6"/>
      <c r="U1228" s="6"/>
      <c r="V1228" s="7"/>
      <c r="W1228" s="7"/>
      <c r="X1228" s="7"/>
      <c r="Y1228" s="7"/>
      <c r="Z1228" s="6" t="s">
        <v>639</v>
      </c>
      <c r="AA1228" s="6" t="s">
        <v>243</v>
      </c>
      <c r="AB1228" s="6"/>
      <c r="AC1228" s="6"/>
      <c r="AD1228" s="6" t="s">
        <v>3281</v>
      </c>
      <c r="AE1228" s="6"/>
      <c r="AF1228" s="6"/>
      <c r="AG1228" s="6"/>
      <c r="AH1228" s="8" t="s">
        <v>133</v>
      </c>
    </row>
    <row r="1229" spans="1:34" customFormat="1" ht="48">
      <c r="A1229" s="5" t="s">
        <v>3282</v>
      </c>
      <c r="B1229" s="6" t="s">
        <v>33</v>
      </c>
      <c r="C1229" s="6" t="s">
        <v>34</v>
      </c>
      <c r="D1229" s="6" t="s">
        <v>262</v>
      </c>
      <c r="E1229" s="6" t="s">
        <v>36</v>
      </c>
      <c r="F1229" s="7">
        <f>IF(E1229="-",1,IF(G1229&gt;0,1,0))</f>
        <v>1</v>
      </c>
      <c r="G1229" s="7">
        <v>0</v>
      </c>
      <c r="H1229" s="7">
        <v>3</v>
      </c>
      <c r="I1229" s="7" t="s">
        <v>36</v>
      </c>
      <c r="J1229" s="7">
        <v>2</v>
      </c>
      <c r="K1229" s="7"/>
      <c r="L1229" s="7"/>
      <c r="M1229" s="7"/>
      <c r="N1229" s="7"/>
      <c r="O1229" s="6"/>
      <c r="P1229" s="6"/>
      <c r="Q1229" s="6"/>
      <c r="R1229" s="6"/>
      <c r="S1229" s="6"/>
      <c r="T1229" s="6"/>
      <c r="U1229" s="6"/>
      <c r="V1229" s="7"/>
      <c r="W1229" s="7"/>
      <c r="X1229" s="7"/>
      <c r="Y1229" s="7"/>
      <c r="Z1229" s="6"/>
      <c r="AA1229" s="6"/>
      <c r="AB1229" s="6"/>
      <c r="AC1229" s="6"/>
      <c r="AD1229" s="6" t="s">
        <v>3283</v>
      </c>
      <c r="AE1229" s="6"/>
      <c r="AF1229" s="6"/>
      <c r="AG1229" s="6"/>
      <c r="AH1229" s="8" t="s">
        <v>3284</v>
      </c>
    </row>
    <row r="1230" spans="1:34" customFormat="1" ht="24">
      <c r="A1230" s="5" t="s">
        <v>3285</v>
      </c>
      <c r="B1230" s="6" t="s">
        <v>33</v>
      </c>
      <c r="C1230" s="6" t="s">
        <v>34</v>
      </c>
      <c r="D1230" s="6" t="s">
        <v>193</v>
      </c>
      <c r="E1230" s="6" t="s">
        <v>36</v>
      </c>
      <c r="F1230" s="7">
        <f>IF(E1230="-",1,IF(G1230&gt;0,1,0))</f>
        <v>1</v>
      </c>
      <c r="G1230" s="7">
        <v>0</v>
      </c>
      <c r="H1230" s="7">
        <v>4</v>
      </c>
      <c r="I1230" s="7" t="s">
        <v>36</v>
      </c>
      <c r="J1230" s="7">
        <v>1</v>
      </c>
      <c r="K1230" s="7"/>
      <c r="L1230" s="7"/>
      <c r="M1230" s="7"/>
      <c r="N1230" s="7"/>
      <c r="O1230" s="6"/>
      <c r="P1230" s="6"/>
      <c r="Q1230" s="6"/>
      <c r="R1230" s="6"/>
      <c r="S1230" s="6"/>
      <c r="T1230" s="6"/>
      <c r="U1230" s="6"/>
      <c r="V1230" s="7"/>
      <c r="W1230" s="7"/>
      <c r="X1230" s="7"/>
      <c r="Y1230" s="7"/>
      <c r="Z1230" s="6" t="s">
        <v>2395</v>
      </c>
      <c r="AA1230" s="6"/>
      <c r="AB1230" s="6"/>
      <c r="AC1230" s="6"/>
      <c r="AD1230" s="6" t="s">
        <v>3286</v>
      </c>
      <c r="AE1230" s="6"/>
      <c r="AF1230" s="6"/>
      <c r="AG1230" s="6"/>
      <c r="AH1230" s="8" t="s">
        <v>104</v>
      </c>
    </row>
    <row r="1231" spans="1:34" customFormat="1" ht="96">
      <c r="A1231" s="9" t="s">
        <v>3287</v>
      </c>
      <c r="B1231" s="10" t="s">
        <v>42</v>
      </c>
      <c r="C1231" s="10" t="s">
        <v>91</v>
      </c>
      <c r="D1231" s="6" t="s">
        <v>51</v>
      </c>
      <c r="E1231" s="10" t="s">
        <v>73</v>
      </c>
      <c r="F1231" s="7">
        <f>IF(E1231="-",1,IF(G1231&gt;0,1,0))</f>
        <v>1</v>
      </c>
      <c r="G1231" s="7">
        <v>4</v>
      </c>
      <c r="H1231" s="7"/>
      <c r="I1231" s="7">
        <v>7</v>
      </c>
      <c r="J1231" s="7"/>
      <c r="K1231" s="7"/>
      <c r="L1231" s="7"/>
      <c r="M1231" s="7"/>
      <c r="N1231" s="7"/>
      <c r="O1231" s="10"/>
      <c r="P1231" s="10"/>
      <c r="Q1231" s="10"/>
      <c r="R1231" s="10"/>
      <c r="S1231" s="10"/>
      <c r="T1231" s="10"/>
      <c r="U1231" s="10"/>
      <c r="V1231" s="7"/>
      <c r="W1231" s="7"/>
      <c r="X1231" s="7"/>
      <c r="Y1231" s="7"/>
      <c r="Z1231" s="10" t="s">
        <v>3288</v>
      </c>
      <c r="AA1231" s="10"/>
      <c r="AB1231" s="10"/>
      <c r="AC1231" s="12" t="s">
        <v>46</v>
      </c>
      <c r="AD1231" s="10" t="s">
        <v>3289</v>
      </c>
      <c r="AE1231" s="10"/>
      <c r="AF1231" s="10" t="s">
        <v>3290</v>
      </c>
      <c r="AG1231" s="10"/>
      <c r="AH1231" s="11" t="s">
        <v>577</v>
      </c>
    </row>
    <row r="1232" spans="1:34" customFormat="1" ht="60">
      <c r="A1232" s="5" t="s">
        <v>3291</v>
      </c>
      <c r="B1232" s="6" t="s">
        <v>33</v>
      </c>
      <c r="C1232" s="6" t="s">
        <v>268</v>
      </c>
      <c r="D1232" s="6" t="s">
        <v>51</v>
      </c>
      <c r="E1232" s="6" t="s">
        <v>45</v>
      </c>
      <c r="F1232" s="7">
        <f>IF(E1232="-",1,IF(G1232&gt;0,1,0))</f>
        <v>1</v>
      </c>
      <c r="G1232" s="7" t="s">
        <v>3835</v>
      </c>
      <c r="H1232" s="7" t="s">
        <v>36</v>
      </c>
      <c r="I1232" s="7" t="s">
        <v>36</v>
      </c>
      <c r="J1232" s="7" t="s">
        <v>36</v>
      </c>
      <c r="K1232" s="7"/>
      <c r="L1232" s="7"/>
      <c r="M1232" s="7"/>
      <c r="N1232" s="7"/>
      <c r="O1232" s="6"/>
      <c r="P1232" s="6"/>
      <c r="Q1232" s="6"/>
      <c r="R1232" s="6"/>
      <c r="S1232" s="6"/>
      <c r="T1232" s="6"/>
      <c r="U1232" s="6"/>
      <c r="V1232" s="7"/>
      <c r="W1232" s="7"/>
      <c r="X1232" s="7"/>
      <c r="Y1232" s="7"/>
      <c r="Z1232" s="6"/>
      <c r="AA1232" s="6"/>
      <c r="AB1232" s="6"/>
      <c r="AC1232" s="6"/>
      <c r="AD1232" s="6" t="s">
        <v>3292</v>
      </c>
      <c r="AE1232" s="6"/>
      <c r="AF1232" s="6" t="s">
        <v>3293</v>
      </c>
      <c r="AG1232" s="6"/>
      <c r="AH1232" s="8" t="s">
        <v>100</v>
      </c>
    </row>
    <row r="1233" spans="1:34" customFormat="1" ht="48">
      <c r="A1233" s="5" t="s">
        <v>3294</v>
      </c>
      <c r="B1233" s="6" t="s">
        <v>42</v>
      </c>
      <c r="C1233" s="6" t="s">
        <v>393</v>
      </c>
      <c r="D1233" s="6" t="s">
        <v>35</v>
      </c>
      <c r="E1233" s="6" t="s">
        <v>36</v>
      </c>
      <c r="F1233" s="7">
        <f>IF(E1233="-",1,IF(G1233&gt;0,1,0))</f>
        <v>1</v>
      </c>
      <c r="G1233" s="7">
        <v>0</v>
      </c>
      <c r="H1233" s="7"/>
      <c r="I1233" s="7"/>
      <c r="J1233" s="7"/>
      <c r="K1233" s="7"/>
      <c r="L1233" s="7"/>
      <c r="M1233" s="7"/>
      <c r="N1233" s="7"/>
      <c r="O1233" s="6"/>
      <c r="P1233" s="6"/>
      <c r="Q1233" s="6"/>
      <c r="R1233" s="6"/>
      <c r="S1233" s="6"/>
      <c r="T1233" s="6"/>
      <c r="U1233" s="6"/>
      <c r="V1233" s="7"/>
      <c r="W1233" s="7"/>
      <c r="X1233" s="7"/>
      <c r="Y1233" s="7"/>
      <c r="Z1233" s="6" t="s">
        <v>3295</v>
      </c>
      <c r="AA1233" s="6"/>
      <c r="AB1233" s="6"/>
      <c r="AC1233" s="14" t="s">
        <v>46</v>
      </c>
      <c r="AD1233" s="6" t="s">
        <v>3296</v>
      </c>
      <c r="AE1233" s="6" t="s">
        <v>3297</v>
      </c>
      <c r="AF1233" s="6"/>
      <c r="AG1233" s="6"/>
      <c r="AH1233" s="8" t="s">
        <v>3298</v>
      </c>
    </row>
    <row r="1234" spans="1:34" customFormat="1" ht="48">
      <c r="A1234" s="5" t="s">
        <v>3299</v>
      </c>
      <c r="B1234" s="6" t="s">
        <v>126</v>
      </c>
      <c r="C1234" s="6" t="s">
        <v>126</v>
      </c>
      <c r="D1234" s="6" t="s">
        <v>127</v>
      </c>
      <c r="E1234" s="6" t="s">
        <v>66</v>
      </c>
      <c r="F1234" s="7">
        <f>IF(E1234="-",1,IF(G1234&gt;0,1,0))</f>
        <v>1</v>
      </c>
      <c r="G1234" s="7">
        <v>1</v>
      </c>
      <c r="H1234" s="7"/>
      <c r="I1234" s="7"/>
      <c r="J1234" s="7"/>
      <c r="K1234" s="7"/>
      <c r="L1234" s="7"/>
      <c r="M1234" s="7"/>
      <c r="N1234" s="7"/>
      <c r="O1234" s="6"/>
      <c r="P1234" s="6"/>
      <c r="Q1234" s="6"/>
      <c r="R1234" s="6"/>
      <c r="S1234" s="6" t="s">
        <v>169</v>
      </c>
      <c r="T1234" s="6" t="s">
        <v>129</v>
      </c>
      <c r="U1234" s="6" t="s">
        <v>130</v>
      </c>
      <c r="V1234" s="7">
        <v>4</v>
      </c>
      <c r="W1234" s="7">
        <v>2</v>
      </c>
      <c r="X1234" s="7">
        <v>2</v>
      </c>
      <c r="Y1234" s="7">
        <v>2</v>
      </c>
      <c r="Z1234" s="6"/>
      <c r="AA1234" s="6" t="s">
        <v>3300</v>
      </c>
      <c r="AB1234" s="6"/>
      <c r="AC1234" s="6"/>
      <c r="AD1234" s="6" t="s">
        <v>3301</v>
      </c>
      <c r="AE1234" s="6"/>
      <c r="AF1234" s="6" t="s">
        <v>3302</v>
      </c>
      <c r="AG1234" s="6"/>
      <c r="AH1234" s="8" t="s">
        <v>178</v>
      </c>
    </row>
    <row r="1235" spans="1:34" customFormat="1" ht="60">
      <c r="A1235" s="5" t="s">
        <v>3303</v>
      </c>
      <c r="B1235" s="6" t="s">
        <v>42</v>
      </c>
      <c r="C1235" s="6" t="s">
        <v>65</v>
      </c>
      <c r="D1235" s="6" t="s">
        <v>44</v>
      </c>
      <c r="E1235" s="6" t="s">
        <v>45</v>
      </c>
      <c r="F1235" s="7">
        <f>IF(E1235="-",1,IF(G1235&gt;0,1,0))</f>
        <v>0</v>
      </c>
      <c r="G1235" s="7">
        <v>0</v>
      </c>
      <c r="H1235" s="7"/>
      <c r="I1235" s="7">
        <v>4</v>
      </c>
      <c r="J1235" s="7"/>
      <c r="K1235" s="7"/>
      <c r="L1235" s="7"/>
      <c r="M1235" s="7"/>
      <c r="N1235" s="7"/>
      <c r="O1235" s="6"/>
      <c r="P1235" s="6"/>
      <c r="Q1235" s="6"/>
      <c r="R1235" s="6"/>
      <c r="S1235" s="6"/>
      <c r="T1235" s="6"/>
      <c r="U1235" s="6"/>
      <c r="V1235" s="7"/>
      <c r="W1235" s="7"/>
      <c r="X1235" s="7"/>
      <c r="Y1235" s="7"/>
      <c r="Z1235" s="6" t="s">
        <v>156</v>
      </c>
      <c r="AA1235" s="6" t="s">
        <v>1957</v>
      </c>
      <c r="AB1235" s="6"/>
      <c r="AC1235" s="6"/>
      <c r="AD1235" s="6" t="s">
        <v>3304</v>
      </c>
      <c r="AE1235" s="6"/>
      <c r="AF1235" s="6"/>
      <c r="AG1235" s="6"/>
      <c r="AH1235" s="8" t="s">
        <v>487</v>
      </c>
    </row>
    <row r="1236" spans="1:34" customFormat="1" ht="24">
      <c r="A1236" s="5" t="s">
        <v>3305</v>
      </c>
      <c r="B1236" s="6" t="s">
        <v>126</v>
      </c>
      <c r="C1236" s="6" t="s">
        <v>126</v>
      </c>
      <c r="D1236" s="6" t="s">
        <v>51</v>
      </c>
      <c r="E1236" s="6" t="s">
        <v>66</v>
      </c>
      <c r="F1236" s="7">
        <f>IF(E1236="-",1,IF(G1236&gt;0,1,0))</f>
        <v>1</v>
      </c>
      <c r="G1236" s="7">
        <v>1</v>
      </c>
      <c r="H1236" s="7"/>
      <c r="I1236" s="7"/>
      <c r="J1236" s="7"/>
      <c r="K1236" s="7"/>
      <c r="L1236" s="7"/>
      <c r="M1236" s="7"/>
      <c r="N1236" s="7"/>
      <c r="O1236" s="6"/>
      <c r="P1236" s="6"/>
      <c r="Q1236" s="6"/>
      <c r="R1236" s="6"/>
      <c r="S1236" s="6" t="s">
        <v>128</v>
      </c>
      <c r="T1236" s="6" t="s">
        <v>175</v>
      </c>
      <c r="U1236" s="6" t="s">
        <v>130</v>
      </c>
      <c r="V1236" s="7">
        <v>4</v>
      </c>
      <c r="W1236" s="7">
        <v>1</v>
      </c>
      <c r="X1236" s="7">
        <v>4</v>
      </c>
      <c r="Y1236" s="7">
        <v>2</v>
      </c>
      <c r="Z1236" s="6"/>
      <c r="AA1236" s="6" t="s">
        <v>3306</v>
      </c>
      <c r="AB1236" s="6"/>
      <c r="AC1236" s="6"/>
      <c r="AD1236" s="6" t="s">
        <v>2220</v>
      </c>
      <c r="AE1236" s="6"/>
      <c r="AF1236" s="6"/>
      <c r="AG1236" s="6"/>
      <c r="AH1236" s="8" t="s">
        <v>656</v>
      </c>
    </row>
    <row r="1237" spans="1:34" customFormat="1" ht="24">
      <c r="A1237" s="5" t="s">
        <v>3307</v>
      </c>
      <c r="B1237" s="6" t="s">
        <v>126</v>
      </c>
      <c r="C1237" s="6" t="s">
        <v>126</v>
      </c>
      <c r="D1237" s="6" t="s">
        <v>51</v>
      </c>
      <c r="E1237" s="6"/>
      <c r="F1237" s="7"/>
      <c r="G1237" s="7"/>
      <c r="H1237" s="7"/>
      <c r="I1237" s="7"/>
      <c r="J1237" s="7"/>
      <c r="K1237" s="7"/>
      <c r="L1237" s="7"/>
      <c r="M1237" s="7"/>
      <c r="N1237" s="7"/>
      <c r="O1237" s="6"/>
      <c r="P1237" s="6"/>
      <c r="Q1237" s="6"/>
      <c r="R1237" s="6"/>
      <c r="S1237" s="6" t="s">
        <v>128</v>
      </c>
      <c r="T1237" s="6" t="s">
        <v>135</v>
      </c>
      <c r="U1237" s="6" t="s">
        <v>130</v>
      </c>
      <c r="V1237" s="7">
        <v>4</v>
      </c>
      <c r="W1237" s="7">
        <v>3</v>
      </c>
      <c r="X1237" s="7">
        <v>4</v>
      </c>
      <c r="Y1237" s="7">
        <v>5</v>
      </c>
      <c r="Z1237" s="6"/>
      <c r="AA1237" s="6" t="s">
        <v>3306</v>
      </c>
      <c r="AB1237" s="6"/>
      <c r="AC1237" s="6"/>
      <c r="AD1237" s="6" t="s">
        <v>2220</v>
      </c>
      <c r="AE1237" s="6"/>
      <c r="AF1237" s="6"/>
      <c r="AG1237" s="6"/>
      <c r="AH1237" s="8" t="s">
        <v>656</v>
      </c>
    </row>
    <row r="1238" spans="1:34" customFormat="1" ht="60">
      <c r="A1238" s="9" t="s">
        <v>3308</v>
      </c>
      <c r="B1238" s="10" t="s">
        <v>42</v>
      </c>
      <c r="C1238" s="10" t="s">
        <v>91</v>
      </c>
      <c r="D1238" s="10" t="s">
        <v>318</v>
      </c>
      <c r="E1238" s="10" t="s">
        <v>36</v>
      </c>
      <c r="F1238" s="7">
        <f>IF(E1238="-",1,IF(G1238&gt;0,1,0))</f>
        <v>1</v>
      </c>
      <c r="G1238" s="7">
        <v>0</v>
      </c>
      <c r="H1238" s="7"/>
      <c r="I1238" s="7">
        <v>4</v>
      </c>
      <c r="J1238" s="7"/>
      <c r="K1238" s="7"/>
      <c r="L1238" s="7"/>
      <c r="M1238" s="7"/>
      <c r="N1238" s="7"/>
      <c r="O1238" s="10"/>
      <c r="P1238" s="10"/>
      <c r="Q1238" s="10"/>
      <c r="R1238" s="10"/>
      <c r="S1238" s="10"/>
      <c r="T1238" s="10"/>
      <c r="U1238" s="10"/>
      <c r="V1238" s="7"/>
      <c r="W1238" s="7"/>
      <c r="X1238" s="7"/>
      <c r="Y1238" s="7"/>
      <c r="Z1238" s="10" t="s">
        <v>1097</v>
      </c>
      <c r="AA1238" s="10"/>
      <c r="AB1238" s="10"/>
      <c r="AC1238" s="12" t="s">
        <v>102</v>
      </c>
      <c r="AD1238" s="10" t="s">
        <v>3309</v>
      </c>
      <c r="AE1238" s="10"/>
      <c r="AF1238" s="10"/>
      <c r="AG1238" s="10"/>
      <c r="AH1238" s="11" t="s">
        <v>63</v>
      </c>
    </row>
    <row r="1239" spans="1:34" customFormat="1" ht="36">
      <c r="A1239" s="9" t="s">
        <v>3310</v>
      </c>
      <c r="B1239" s="10" t="s">
        <v>42</v>
      </c>
      <c r="C1239" s="10" t="s">
        <v>91</v>
      </c>
      <c r="D1239" s="10" t="s">
        <v>78</v>
      </c>
      <c r="E1239" s="10" t="s">
        <v>66</v>
      </c>
      <c r="F1239" s="7">
        <f>IF(E1239="-",1,IF(G1239&gt;0,1,0))</f>
        <v>1</v>
      </c>
      <c r="G1239" s="7">
        <v>4</v>
      </c>
      <c r="H1239" s="7"/>
      <c r="I1239" s="7">
        <v>3</v>
      </c>
      <c r="J1239" s="7"/>
      <c r="K1239" s="7"/>
      <c r="L1239" s="7"/>
      <c r="M1239" s="7"/>
      <c r="N1239" s="7"/>
      <c r="O1239" s="10"/>
      <c r="P1239" s="10"/>
      <c r="Q1239" s="10"/>
      <c r="R1239" s="10"/>
      <c r="S1239" s="10"/>
      <c r="T1239" s="10"/>
      <c r="U1239" s="10"/>
      <c r="V1239" s="7"/>
      <c r="W1239" s="7"/>
      <c r="X1239" s="7"/>
      <c r="Y1239" s="7"/>
      <c r="Z1239" s="10" t="s">
        <v>106</v>
      </c>
      <c r="AA1239" s="10"/>
      <c r="AB1239" s="10"/>
      <c r="AC1239" s="12" t="s">
        <v>46</v>
      </c>
      <c r="AD1239" s="10" t="s">
        <v>3311</v>
      </c>
      <c r="AE1239" s="10"/>
      <c r="AF1239" s="10" t="s">
        <v>3312</v>
      </c>
      <c r="AG1239" s="10"/>
      <c r="AH1239" s="11" t="s">
        <v>471</v>
      </c>
    </row>
    <row r="1240" spans="1:34" customFormat="1" ht="36">
      <c r="A1240" s="5" t="s">
        <v>3313</v>
      </c>
      <c r="B1240" s="6" t="s">
        <v>42</v>
      </c>
      <c r="C1240" s="6" t="s">
        <v>199</v>
      </c>
      <c r="D1240" s="6" t="s">
        <v>51</v>
      </c>
      <c r="E1240" s="6" t="s">
        <v>73</v>
      </c>
      <c r="F1240" s="7">
        <f>IF(E1240="-",1,IF(G1240&gt;0,1,0))</f>
        <v>1</v>
      </c>
      <c r="G1240" s="7">
        <v>4</v>
      </c>
      <c r="H1240" s="7"/>
      <c r="I1240" s="7"/>
      <c r="J1240" s="7"/>
      <c r="K1240" s="7"/>
      <c r="L1240" s="7"/>
      <c r="M1240" s="7"/>
      <c r="N1240" s="7"/>
      <c r="O1240" s="6"/>
      <c r="P1240" s="6"/>
      <c r="Q1240" s="6"/>
      <c r="R1240" s="6"/>
      <c r="S1240" s="6"/>
      <c r="T1240" s="6"/>
      <c r="U1240" s="6"/>
      <c r="V1240" s="7"/>
      <c r="W1240" s="7"/>
      <c r="X1240" s="7"/>
      <c r="Y1240" s="7"/>
      <c r="Z1240" s="6"/>
      <c r="AA1240" s="6"/>
      <c r="AB1240" s="6"/>
      <c r="AC1240" s="6"/>
      <c r="AD1240" s="6" t="s">
        <v>3314</v>
      </c>
      <c r="AE1240" s="6"/>
      <c r="AF1240" s="6" t="s">
        <v>3315</v>
      </c>
      <c r="AG1240" s="6"/>
      <c r="AH1240" s="8" t="s">
        <v>398</v>
      </c>
    </row>
    <row r="1241" spans="1:34" customFormat="1" ht="48">
      <c r="A1241" s="5" t="s">
        <v>3316</v>
      </c>
      <c r="B1241" s="6" t="s">
        <v>42</v>
      </c>
      <c r="C1241" s="6" t="s">
        <v>65</v>
      </c>
      <c r="D1241" s="6" t="s">
        <v>78</v>
      </c>
      <c r="E1241" s="6" t="s">
        <v>73</v>
      </c>
      <c r="F1241" s="7">
        <f>IF(E1241="-",1,IF(G1241&gt;0,1,0))</f>
        <v>1</v>
      </c>
      <c r="G1241" s="7">
        <v>2</v>
      </c>
      <c r="H1241" s="7"/>
      <c r="I1241" s="7" t="s">
        <v>36</v>
      </c>
      <c r="J1241" s="7"/>
      <c r="K1241" s="7"/>
      <c r="L1241" s="7"/>
      <c r="M1241" s="7"/>
      <c r="N1241" s="7"/>
      <c r="O1241" s="6"/>
      <c r="P1241" s="6"/>
      <c r="Q1241" s="6"/>
      <c r="R1241" s="6"/>
      <c r="S1241" s="6"/>
      <c r="T1241" s="6"/>
      <c r="U1241" s="6"/>
      <c r="V1241" s="7"/>
      <c r="W1241" s="7"/>
      <c r="X1241" s="7"/>
      <c r="Y1241" s="7"/>
      <c r="Z1241" s="6"/>
      <c r="AA1241" s="6" t="s">
        <v>714</v>
      </c>
      <c r="AB1241" s="6"/>
      <c r="AC1241" s="6"/>
      <c r="AD1241" s="6" t="s">
        <v>3317</v>
      </c>
      <c r="AE1241" s="6"/>
      <c r="AF1241" s="6"/>
      <c r="AG1241" s="6"/>
      <c r="AH1241" s="8" t="s">
        <v>333</v>
      </c>
    </row>
    <row r="1242" spans="1:34" customFormat="1" ht="84">
      <c r="A1242" s="9" t="s">
        <v>3318</v>
      </c>
      <c r="B1242" s="10" t="s">
        <v>42</v>
      </c>
      <c r="C1242" s="10" t="s">
        <v>91</v>
      </c>
      <c r="D1242" s="10" t="s">
        <v>44</v>
      </c>
      <c r="E1242" s="10" t="s">
        <v>73</v>
      </c>
      <c r="F1242" s="7">
        <f>IF(E1242="-",1,IF(G1242&gt;0,1,0))</f>
        <v>0</v>
      </c>
      <c r="G1242" s="7">
        <v>0</v>
      </c>
      <c r="H1242" s="7"/>
      <c r="I1242" s="7">
        <v>7</v>
      </c>
      <c r="J1242" s="7"/>
      <c r="K1242" s="7"/>
      <c r="L1242" s="7"/>
      <c r="M1242" s="7"/>
      <c r="N1242" s="7"/>
      <c r="O1242" s="10"/>
      <c r="P1242" s="10"/>
      <c r="Q1242" s="10"/>
      <c r="R1242" s="10"/>
      <c r="S1242" s="10"/>
      <c r="T1242" s="10"/>
      <c r="U1242" s="10"/>
      <c r="V1242" s="7"/>
      <c r="W1242" s="7"/>
      <c r="X1242" s="7"/>
      <c r="Y1242" s="7"/>
      <c r="Z1242" s="10" t="s">
        <v>144</v>
      </c>
      <c r="AA1242" s="10"/>
      <c r="AB1242" s="10"/>
      <c r="AC1242" s="12" t="s">
        <v>46</v>
      </c>
      <c r="AD1242" s="10" t="s">
        <v>3319</v>
      </c>
      <c r="AE1242" s="10"/>
      <c r="AF1242" s="10"/>
      <c r="AG1242" s="10"/>
      <c r="AH1242" s="11" t="s">
        <v>81</v>
      </c>
    </row>
    <row r="1243" spans="1:34" customFormat="1" ht="24">
      <c r="A1243" s="5" t="s">
        <v>3320</v>
      </c>
      <c r="B1243" s="6" t="s">
        <v>126</v>
      </c>
      <c r="C1243" s="6" t="s">
        <v>126</v>
      </c>
      <c r="D1243" s="6" t="s">
        <v>78</v>
      </c>
      <c r="E1243" s="6" t="s">
        <v>66</v>
      </c>
      <c r="F1243" s="7">
        <f>IF(E1243="-",1,IF(G1243&gt;0,1,0))</f>
        <v>1</v>
      </c>
      <c r="G1243" s="7">
        <v>1</v>
      </c>
      <c r="H1243" s="7"/>
      <c r="I1243" s="7"/>
      <c r="J1243" s="7"/>
      <c r="K1243" s="7"/>
      <c r="L1243" s="7"/>
      <c r="M1243" s="7"/>
      <c r="N1243" s="7"/>
      <c r="O1243" s="6"/>
      <c r="P1243" s="6"/>
      <c r="Q1243" s="6"/>
      <c r="R1243" s="6"/>
      <c r="S1243" s="6" t="s">
        <v>169</v>
      </c>
      <c r="T1243" s="6" t="s">
        <v>129</v>
      </c>
      <c r="U1243" s="6" t="s">
        <v>151</v>
      </c>
      <c r="V1243" s="7">
        <v>2</v>
      </c>
      <c r="W1243" s="7">
        <v>1</v>
      </c>
      <c r="X1243" s="7">
        <v>1</v>
      </c>
      <c r="Y1243" s="7">
        <v>3</v>
      </c>
      <c r="Z1243" s="6"/>
      <c r="AA1243" s="6" t="s">
        <v>287</v>
      </c>
      <c r="AB1243" s="6"/>
      <c r="AC1243" s="6"/>
      <c r="AD1243" s="6" t="s">
        <v>3321</v>
      </c>
      <c r="AE1243" s="6"/>
      <c r="AF1243" s="6"/>
      <c r="AG1243" s="6"/>
      <c r="AH1243" s="8" t="s">
        <v>100</v>
      </c>
    </row>
    <row r="1244" spans="1:34" customFormat="1" ht="24">
      <c r="A1244" s="5" t="s">
        <v>3322</v>
      </c>
      <c r="B1244" s="6" t="s">
        <v>126</v>
      </c>
      <c r="C1244" s="6" t="s">
        <v>126</v>
      </c>
      <c r="D1244" s="6" t="s">
        <v>78</v>
      </c>
      <c r="E1244" s="6"/>
      <c r="F1244" s="7"/>
      <c r="G1244" s="7"/>
      <c r="H1244" s="7"/>
      <c r="I1244" s="7"/>
      <c r="J1244" s="7"/>
      <c r="K1244" s="7"/>
      <c r="L1244" s="7"/>
      <c r="M1244" s="7"/>
      <c r="N1244" s="7"/>
      <c r="O1244" s="6"/>
      <c r="P1244" s="6"/>
      <c r="Q1244" s="6"/>
      <c r="R1244" s="6"/>
      <c r="S1244" s="6" t="s">
        <v>169</v>
      </c>
      <c r="T1244" s="6" t="s">
        <v>135</v>
      </c>
      <c r="U1244" s="6" t="s">
        <v>151</v>
      </c>
      <c r="V1244" s="7">
        <v>2</v>
      </c>
      <c r="W1244" s="7">
        <v>2</v>
      </c>
      <c r="X1244" s="7">
        <v>1</v>
      </c>
      <c r="Y1244" s="7">
        <v>3</v>
      </c>
      <c r="Z1244" s="6"/>
      <c r="AA1244" s="6" t="s">
        <v>287</v>
      </c>
      <c r="AB1244" s="6"/>
      <c r="AC1244" s="6"/>
      <c r="AD1244" s="6" t="s">
        <v>3321</v>
      </c>
      <c r="AE1244" s="6"/>
      <c r="AF1244" s="6"/>
      <c r="AG1244" s="6"/>
      <c r="AH1244" s="8" t="s">
        <v>100</v>
      </c>
    </row>
    <row r="1245" spans="1:34" customFormat="1" ht="24">
      <c r="A1245" s="5" t="s">
        <v>3323</v>
      </c>
      <c r="B1245" s="6" t="s">
        <v>126</v>
      </c>
      <c r="C1245" s="6" t="s">
        <v>126</v>
      </c>
      <c r="D1245" s="6" t="s">
        <v>51</v>
      </c>
      <c r="E1245" s="6" t="s">
        <v>73</v>
      </c>
      <c r="F1245" s="7">
        <f>IF(E1245="-",1,IF(G1245&gt;0,1,0))</f>
        <v>1</v>
      </c>
      <c r="G1245" s="7">
        <v>1</v>
      </c>
      <c r="H1245" s="7"/>
      <c r="I1245" s="7"/>
      <c r="J1245" s="7"/>
      <c r="K1245" s="7"/>
      <c r="L1245" s="7"/>
      <c r="M1245" s="7"/>
      <c r="N1245" s="7"/>
      <c r="O1245" s="6"/>
      <c r="P1245" s="6"/>
      <c r="Q1245" s="6"/>
      <c r="R1245" s="6"/>
      <c r="S1245" s="6" t="s">
        <v>128</v>
      </c>
      <c r="T1245" s="6" t="s">
        <v>175</v>
      </c>
      <c r="U1245" s="6" t="s">
        <v>151</v>
      </c>
      <c r="V1245" s="7">
        <v>6</v>
      </c>
      <c r="W1245" s="7">
        <v>2</v>
      </c>
      <c r="X1245" s="7">
        <v>4</v>
      </c>
      <c r="Y1245" s="7">
        <v>2</v>
      </c>
      <c r="Z1245" s="6"/>
      <c r="AA1245" s="6" t="s">
        <v>1551</v>
      </c>
      <c r="AB1245" s="6"/>
      <c r="AC1245" s="6"/>
      <c r="AD1245" s="6" t="s">
        <v>3324</v>
      </c>
      <c r="AE1245" s="6"/>
      <c r="AF1245" s="6"/>
      <c r="AG1245" s="6"/>
      <c r="AH1245" s="8" t="s">
        <v>3325</v>
      </c>
    </row>
    <row r="1246" spans="1:34" customFormat="1" ht="24">
      <c r="A1246" s="5" t="s">
        <v>3326</v>
      </c>
      <c r="B1246" s="6" t="s">
        <v>126</v>
      </c>
      <c r="C1246" s="6" t="s">
        <v>126</v>
      </c>
      <c r="D1246" s="6" t="s">
        <v>51</v>
      </c>
      <c r="E1246" s="6"/>
      <c r="F1246" s="7"/>
      <c r="G1246" s="7"/>
      <c r="H1246" s="7"/>
      <c r="I1246" s="7"/>
      <c r="J1246" s="7"/>
      <c r="K1246" s="7"/>
      <c r="L1246" s="7"/>
      <c r="M1246" s="7"/>
      <c r="N1246" s="7"/>
      <c r="O1246" s="6"/>
      <c r="P1246" s="6"/>
      <c r="Q1246" s="6"/>
      <c r="R1246" s="6"/>
      <c r="S1246" s="6" t="s">
        <v>128</v>
      </c>
      <c r="T1246" s="6" t="s">
        <v>135</v>
      </c>
      <c r="U1246" s="6" t="s">
        <v>151</v>
      </c>
      <c r="V1246" s="7">
        <v>6</v>
      </c>
      <c r="W1246" s="7">
        <v>7</v>
      </c>
      <c r="X1246" s="7">
        <v>4</v>
      </c>
      <c r="Y1246" s="7">
        <v>8</v>
      </c>
      <c r="Z1246" s="6"/>
      <c r="AA1246" s="6" t="s">
        <v>1551</v>
      </c>
      <c r="AB1246" s="6"/>
      <c r="AC1246" s="6"/>
      <c r="AD1246" s="6" t="s">
        <v>3324</v>
      </c>
      <c r="AE1246" s="6"/>
      <c r="AF1246" s="6"/>
      <c r="AG1246" s="6"/>
      <c r="AH1246" s="8" t="s">
        <v>3325</v>
      </c>
    </row>
    <row r="1247" spans="1:34" customFormat="1" ht="48">
      <c r="A1247" s="5" t="s">
        <v>3327</v>
      </c>
      <c r="B1247" s="6" t="s">
        <v>42</v>
      </c>
      <c r="C1247" s="6" t="s">
        <v>43</v>
      </c>
      <c r="D1247" s="6" t="s">
        <v>78</v>
      </c>
      <c r="E1247" s="6" t="s">
        <v>73</v>
      </c>
      <c r="F1247" s="7">
        <f>IF(E1247="-",1,IF(G1247&gt;0,1,0))</f>
        <v>1</v>
      </c>
      <c r="G1247" s="7">
        <v>4</v>
      </c>
      <c r="H1247" s="7"/>
      <c r="I1247" s="7"/>
      <c r="J1247" s="7"/>
      <c r="K1247" s="7"/>
      <c r="L1247" s="7"/>
      <c r="M1247" s="7"/>
      <c r="N1247" s="7"/>
      <c r="O1247" s="6"/>
      <c r="P1247" s="6"/>
      <c r="Q1247" s="6"/>
      <c r="R1247" s="6"/>
      <c r="S1247" s="6"/>
      <c r="T1247" s="6"/>
      <c r="U1247" s="6"/>
      <c r="V1247" s="7"/>
      <c r="W1247" s="7"/>
      <c r="X1247" s="7"/>
      <c r="Y1247" s="7"/>
      <c r="Z1247" s="6"/>
      <c r="AA1247" s="6"/>
      <c r="AB1247" s="6"/>
      <c r="AC1247" s="6" t="s">
        <v>102</v>
      </c>
      <c r="AD1247" s="6" t="s">
        <v>3328</v>
      </c>
      <c r="AE1247" s="6"/>
      <c r="AF1247" s="6"/>
      <c r="AG1247" s="6" t="s">
        <v>3329</v>
      </c>
      <c r="AH1247" s="8" t="s">
        <v>108</v>
      </c>
    </row>
    <row r="1248" spans="1:34" customFormat="1" ht="24">
      <c r="A1248" s="5" t="s">
        <v>3330</v>
      </c>
      <c r="B1248" s="6" t="s">
        <v>33</v>
      </c>
      <c r="C1248" s="6" t="s">
        <v>34</v>
      </c>
      <c r="D1248" s="6" t="s">
        <v>51</v>
      </c>
      <c r="E1248" s="6" t="s">
        <v>73</v>
      </c>
      <c r="F1248" s="7">
        <f>IF(E1248="-",1,IF(G1248&gt;0,1,0))</f>
        <v>1</v>
      </c>
      <c r="G1248" s="7">
        <v>4</v>
      </c>
      <c r="H1248" s="7">
        <v>3</v>
      </c>
      <c r="I1248" s="7" t="s">
        <v>36</v>
      </c>
      <c r="J1248" s="7">
        <v>1</v>
      </c>
      <c r="K1248" s="7"/>
      <c r="L1248" s="7"/>
      <c r="M1248" s="7"/>
      <c r="N1248" s="7"/>
      <c r="O1248" s="6"/>
      <c r="P1248" s="6"/>
      <c r="Q1248" s="6"/>
      <c r="R1248" s="6"/>
      <c r="S1248" s="6"/>
      <c r="T1248" s="6"/>
      <c r="U1248" s="6"/>
      <c r="V1248" s="7"/>
      <c r="W1248" s="7"/>
      <c r="X1248" s="7"/>
      <c r="Y1248" s="7"/>
      <c r="Z1248" s="6"/>
      <c r="AA1248" s="6"/>
      <c r="AB1248" s="6"/>
      <c r="AC1248" s="6"/>
      <c r="AD1248" s="6" t="s">
        <v>3331</v>
      </c>
      <c r="AE1248" s="6"/>
      <c r="AF1248" s="6" t="s">
        <v>3332</v>
      </c>
      <c r="AG1248" s="6"/>
      <c r="AH1248" s="8" t="s">
        <v>528</v>
      </c>
    </row>
    <row r="1249" spans="1:34" customFormat="1" ht="24">
      <c r="A1249" s="5" t="s">
        <v>3333</v>
      </c>
      <c r="B1249" s="6" t="s">
        <v>42</v>
      </c>
      <c r="C1249" s="6" t="s">
        <v>381</v>
      </c>
      <c r="D1249" s="6" t="s">
        <v>127</v>
      </c>
      <c r="E1249" s="6" t="s">
        <v>66</v>
      </c>
      <c r="F1249" s="7">
        <f>IF(E1249="-",1,IF(G1249&gt;0,1,0))</f>
        <v>1</v>
      </c>
      <c r="G1249" s="7">
        <v>3</v>
      </c>
      <c r="H1249" s="7"/>
      <c r="I1249" s="7"/>
      <c r="J1249" s="7"/>
      <c r="K1249" s="7"/>
      <c r="L1249" s="7"/>
      <c r="M1249" s="7"/>
      <c r="N1249" s="7">
        <v>3</v>
      </c>
      <c r="O1249" s="6" t="s">
        <v>389</v>
      </c>
      <c r="P1249" s="6">
        <v>10</v>
      </c>
      <c r="Q1249" s="6" t="s">
        <v>3334</v>
      </c>
      <c r="R1249" s="6">
        <v>10</v>
      </c>
      <c r="S1249" s="6"/>
      <c r="T1249" s="6"/>
      <c r="U1249" s="6"/>
      <c r="V1249" s="7"/>
      <c r="W1249" s="7"/>
      <c r="X1249" s="7"/>
      <c r="Y1249" s="7"/>
      <c r="Z1249" s="6"/>
      <c r="AA1249" s="6"/>
      <c r="AB1249" s="6"/>
      <c r="AC1249" s="6"/>
      <c r="AD1249" s="6" t="s">
        <v>1259</v>
      </c>
      <c r="AE1249" s="6" t="s">
        <v>385</v>
      </c>
      <c r="AF1249" s="6"/>
      <c r="AG1249" s="6"/>
      <c r="AH1249" s="8" t="s">
        <v>333</v>
      </c>
    </row>
    <row r="1250" spans="1:34" customFormat="1" ht="36">
      <c r="A1250" s="9" t="s">
        <v>3335</v>
      </c>
      <c r="B1250" s="6" t="s">
        <v>42</v>
      </c>
      <c r="C1250" s="10" t="s">
        <v>58</v>
      </c>
      <c r="D1250" s="10" t="s">
        <v>193</v>
      </c>
      <c r="E1250" s="10" t="s">
        <v>36</v>
      </c>
      <c r="F1250" s="7">
        <f>IF(E1250="-",1,IF(G1250&gt;0,1,0))</f>
        <v>1</v>
      </c>
      <c r="G1250" s="7">
        <v>0</v>
      </c>
      <c r="H1250" s="7"/>
      <c r="I1250" s="7"/>
      <c r="J1250" s="7"/>
      <c r="K1250" s="7"/>
      <c r="L1250" s="7"/>
      <c r="M1250" s="7"/>
      <c r="N1250" s="7"/>
      <c r="O1250" s="6"/>
      <c r="P1250" s="6"/>
      <c r="Q1250" s="6"/>
      <c r="R1250" s="6"/>
      <c r="S1250" s="6"/>
      <c r="T1250" s="10"/>
      <c r="U1250" s="6"/>
      <c r="V1250" s="7"/>
      <c r="W1250" s="7"/>
      <c r="X1250" s="7"/>
      <c r="Y1250" s="7"/>
      <c r="Z1250" s="10" t="s">
        <v>3336</v>
      </c>
      <c r="AA1250" s="10"/>
      <c r="AB1250" s="10"/>
      <c r="AC1250" s="10"/>
      <c r="AD1250" s="10" t="s">
        <v>3337</v>
      </c>
      <c r="AE1250" s="10"/>
      <c r="AF1250" s="10"/>
      <c r="AG1250" s="10"/>
      <c r="AH1250" s="11" t="s">
        <v>89</v>
      </c>
    </row>
    <row r="1251" spans="1:34" customFormat="1" ht="36">
      <c r="A1251" s="5" t="s">
        <v>3338</v>
      </c>
      <c r="B1251" s="6" t="s">
        <v>42</v>
      </c>
      <c r="C1251" s="6" t="s">
        <v>96</v>
      </c>
      <c r="D1251" s="6" t="s">
        <v>44</v>
      </c>
      <c r="E1251" s="6" t="s">
        <v>66</v>
      </c>
      <c r="F1251" s="7">
        <f>IF(E1251="-",1,IF(G1251&gt;0,1,0))</f>
        <v>1</v>
      </c>
      <c r="G1251" s="7">
        <v>1</v>
      </c>
      <c r="H1251" s="7"/>
      <c r="I1251" s="7"/>
      <c r="J1251" s="7"/>
      <c r="K1251" s="7"/>
      <c r="L1251" s="7"/>
      <c r="M1251" s="7"/>
      <c r="N1251" s="7"/>
      <c r="O1251" s="6"/>
      <c r="P1251" s="6"/>
      <c r="Q1251" s="6"/>
      <c r="R1251" s="6"/>
      <c r="S1251" s="6"/>
      <c r="T1251" s="6"/>
      <c r="U1251" s="6"/>
      <c r="V1251" s="7">
        <v>6</v>
      </c>
      <c r="W1251" s="7">
        <v>4</v>
      </c>
      <c r="X1251" s="7">
        <v>1</v>
      </c>
      <c r="Y1251" s="7">
        <v>7</v>
      </c>
      <c r="Z1251" s="6"/>
      <c r="AA1251" s="6" t="s">
        <v>97</v>
      </c>
      <c r="AB1251" s="6"/>
      <c r="AC1251" s="6"/>
      <c r="AD1251" s="6" t="s">
        <v>3339</v>
      </c>
      <c r="AE1251" s="6"/>
      <c r="AF1251" s="6" t="s">
        <v>250</v>
      </c>
      <c r="AG1251" s="6"/>
      <c r="AH1251" s="8" t="s">
        <v>409</v>
      </c>
    </row>
    <row r="1252" spans="1:34" customFormat="1" ht="48">
      <c r="A1252" s="9" t="s">
        <v>3340</v>
      </c>
      <c r="B1252" s="10" t="s">
        <v>42</v>
      </c>
      <c r="C1252" s="10" t="s">
        <v>91</v>
      </c>
      <c r="D1252" s="10" t="s">
        <v>318</v>
      </c>
      <c r="E1252" s="10" t="s">
        <v>36</v>
      </c>
      <c r="F1252" s="7">
        <f>IF(E1252="-",1,IF(G1252&gt;0,1,0))</f>
        <v>1</v>
      </c>
      <c r="G1252" s="7">
        <v>0</v>
      </c>
      <c r="H1252" s="7"/>
      <c r="I1252" s="7">
        <v>6</v>
      </c>
      <c r="J1252" s="7"/>
      <c r="K1252" s="7"/>
      <c r="L1252" s="7"/>
      <c r="M1252" s="7"/>
      <c r="N1252" s="7"/>
      <c r="O1252" s="10"/>
      <c r="P1252" s="10"/>
      <c r="Q1252" s="10"/>
      <c r="R1252" s="10"/>
      <c r="S1252" s="10"/>
      <c r="T1252" s="10"/>
      <c r="U1252" s="10"/>
      <c r="V1252" s="7"/>
      <c r="W1252" s="7"/>
      <c r="X1252" s="7"/>
      <c r="Y1252" s="7"/>
      <c r="Z1252" s="10" t="s">
        <v>3341</v>
      </c>
      <c r="AA1252" s="10"/>
      <c r="AB1252" s="10"/>
      <c r="AC1252" s="12" t="s">
        <v>369</v>
      </c>
      <c r="AD1252" s="10" t="s">
        <v>3342</v>
      </c>
      <c r="AE1252" s="10"/>
      <c r="AF1252" s="10"/>
      <c r="AG1252" s="10"/>
      <c r="AH1252" s="11" t="s">
        <v>929</v>
      </c>
    </row>
    <row r="1253" spans="1:34" customFormat="1" ht="60">
      <c r="A1253" s="5" t="s">
        <v>3343</v>
      </c>
      <c r="B1253" s="6" t="s">
        <v>42</v>
      </c>
      <c r="C1253" s="6" t="s">
        <v>43</v>
      </c>
      <c r="D1253" s="6" t="s">
        <v>78</v>
      </c>
      <c r="E1253" s="6" t="s">
        <v>45</v>
      </c>
      <c r="F1253" s="7">
        <f>IF(E1253="-",1,IF(G1253&gt;0,1,0))</f>
        <v>1</v>
      </c>
      <c r="G1253" s="7">
        <v>1</v>
      </c>
      <c r="H1253" s="7"/>
      <c r="I1253" s="7"/>
      <c r="J1253" s="7"/>
      <c r="K1253" s="7"/>
      <c r="L1253" s="7"/>
      <c r="M1253" s="7"/>
      <c r="N1253" s="7"/>
      <c r="O1253" s="6"/>
      <c r="P1253" s="6"/>
      <c r="Q1253" s="6"/>
      <c r="R1253" s="6"/>
      <c r="S1253" s="6"/>
      <c r="T1253" s="6"/>
      <c r="U1253" s="6"/>
      <c r="V1253" s="7"/>
      <c r="W1253" s="7"/>
      <c r="X1253" s="7"/>
      <c r="Y1253" s="7"/>
      <c r="Z1253" s="6" t="s">
        <v>414</v>
      </c>
      <c r="AA1253" s="6" t="s">
        <v>407</v>
      </c>
      <c r="AB1253" s="6"/>
      <c r="AC1253" s="6" t="s">
        <v>87</v>
      </c>
      <c r="AD1253" s="6" t="s">
        <v>3344</v>
      </c>
      <c r="AE1253" s="6"/>
      <c r="AF1253" s="6"/>
      <c r="AG1253" s="6"/>
      <c r="AH1253" s="8" t="s">
        <v>108</v>
      </c>
    </row>
    <row r="1254" spans="1:34" customFormat="1" ht="48">
      <c r="A1254" s="5" t="s">
        <v>3345</v>
      </c>
      <c r="B1254" s="6" t="s">
        <v>42</v>
      </c>
      <c r="C1254" s="6" t="s">
        <v>1030</v>
      </c>
      <c r="D1254" s="6" t="s">
        <v>160</v>
      </c>
      <c r="E1254" s="6" t="s">
        <v>138</v>
      </c>
      <c r="F1254" s="7">
        <f>IF(E1254="-",1,IF(G1254&gt;0,1,0))</f>
        <v>1</v>
      </c>
      <c r="G1254" s="7">
        <v>2</v>
      </c>
      <c r="H1254" s="7"/>
      <c r="I1254" s="7"/>
      <c r="J1254" s="7"/>
      <c r="K1254" s="7"/>
      <c r="L1254" s="7"/>
      <c r="M1254" s="7"/>
      <c r="N1254" s="7"/>
      <c r="O1254" s="6"/>
      <c r="P1254" s="6"/>
      <c r="Q1254" s="6"/>
      <c r="R1254" s="6"/>
      <c r="S1254" s="6"/>
      <c r="T1254" s="6"/>
      <c r="U1254" s="6"/>
      <c r="V1254" s="7"/>
      <c r="W1254" s="7"/>
      <c r="X1254" s="7"/>
      <c r="Y1254" s="7"/>
      <c r="Z1254" s="6" t="s">
        <v>1031</v>
      </c>
      <c r="AA1254" s="6" t="s">
        <v>122</v>
      </c>
      <c r="AB1254" s="6"/>
      <c r="AC1254" s="6"/>
      <c r="AD1254" s="6" t="s">
        <v>3346</v>
      </c>
      <c r="AE1254" s="6"/>
      <c r="AF1254" s="6"/>
      <c r="AG1254" s="6"/>
      <c r="AH1254" s="8" t="s">
        <v>48</v>
      </c>
    </row>
    <row r="1255" spans="1:34" customFormat="1" ht="60">
      <c r="A1255" s="9" t="s">
        <v>3347</v>
      </c>
      <c r="B1255" s="6" t="s">
        <v>42</v>
      </c>
      <c r="C1255" s="10" t="s">
        <v>58</v>
      </c>
      <c r="D1255" s="10" t="s">
        <v>44</v>
      </c>
      <c r="E1255" s="10" t="s">
        <v>45</v>
      </c>
      <c r="F1255" s="7">
        <f>IF(E1255="-",1,IF(G1255&gt;0,1,0))</f>
        <v>1</v>
      </c>
      <c r="G1255" s="7">
        <v>1</v>
      </c>
      <c r="H1255" s="7"/>
      <c r="I1255" s="7"/>
      <c r="J1255" s="7"/>
      <c r="K1255" s="7"/>
      <c r="L1255" s="7"/>
      <c r="M1255" s="7"/>
      <c r="N1255" s="7"/>
      <c r="O1255" s="6"/>
      <c r="P1255" s="6"/>
      <c r="Q1255" s="6"/>
      <c r="R1255" s="6"/>
      <c r="S1255" s="6"/>
      <c r="T1255" s="10"/>
      <c r="U1255" s="6"/>
      <c r="V1255" s="7"/>
      <c r="W1255" s="7"/>
      <c r="X1255" s="7"/>
      <c r="Y1255" s="7"/>
      <c r="Z1255" s="10" t="s">
        <v>144</v>
      </c>
      <c r="AA1255" s="10" t="s">
        <v>122</v>
      </c>
      <c r="AB1255" s="10"/>
      <c r="AC1255" s="10"/>
      <c r="AD1255" s="10" t="s">
        <v>3348</v>
      </c>
      <c r="AE1255" s="10"/>
      <c r="AF1255" s="10"/>
      <c r="AG1255" s="10"/>
      <c r="AH1255" s="11" t="s">
        <v>81</v>
      </c>
    </row>
    <row r="1256" spans="1:34" customFormat="1" ht="36">
      <c r="A1256" s="9" t="s">
        <v>3349</v>
      </c>
      <c r="B1256" s="6" t="s">
        <v>42</v>
      </c>
      <c r="C1256" s="10" t="s">
        <v>58</v>
      </c>
      <c r="D1256" s="10" t="s">
        <v>44</v>
      </c>
      <c r="E1256" s="10" t="s">
        <v>45</v>
      </c>
      <c r="F1256" s="7">
        <f>IF(E1256="-",1,IF(G1256&gt;0,1,0))</f>
        <v>1</v>
      </c>
      <c r="G1256" s="7">
        <v>1</v>
      </c>
      <c r="H1256" s="7"/>
      <c r="I1256" s="7"/>
      <c r="J1256" s="7"/>
      <c r="K1256" s="7"/>
      <c r="L1256" s="7"/>
      <c r="M1256" s="7"/>
      <c r="N1256" s="7"/>
      <c r="O1256" s="6"/>
      <c r="P1256" s="6"/>
      <c r="Q1256" s="6"/>
      <c r="R1256" s="6"/>
      <c r="S1256" s="6"/>
      <c r="T1256" s="10"/>
      <c r="U1256" s="6"/>
      <c r="V1256" s="7"/>
      <c r="W1256" s="7"/>
      <c r="X1256" s="7"/>
      <c r="Y1256" s="7"/>
      <c r="Z1256" s="10" t="s">
        <v>603</v>
      </c>
      <c r="AA1256" s="10" t="s">
        <v>122</v>
      </c>
      <c r="AB1256" s="10"/>
      <c r="AC1256" s="10"/>
      <c r="AD1256" s="10" t="s">
        <v>3350</v>
      </c>
      <c r="AE1256" s="10"/>
      <c r="AF1256" s="10"/>
      <c r="AG1256" s="10"/>
      <c r="AH1256" s="11" t="s">
        <v>796</v>
      </c>
    </row>
    <row r="1257" spans="1:34" customFormat="1" ht="48">
      <c r="A1257" s="5" t="s">
        <v>3351</v>
      </c>
      <c r="B1257" s="6" t="s">
        <v>42</v>
      </c>
      <c r="C1257" s="6" t="s">
        <v>50</v>
      </c>
      <c r="D1257" s="6" t="s">
        <v>127</v>
      </c>
      <c r="E1257" s="6" t="s">
        <v>73</v>
      </c>
      <c r="F1257" s="7">
        <f>IF(E1257="-",1,IF(G1257&gt;0,1,0))</f>
        <v>1</v>
      </c>
      <c r="G1257" s="7">
        <v>2</v>
      </c>
      <c r="H1257" s="7"/>
      <c r="I1257" s="7"/>
      <c r="J1257" s="7"/>
      <c r="K1257" s="7"/>
      <c r="L1257" s="7"/>
      <c r="M1257" s="7"/>
      <c r="N1257" s="7"/>
      <c r="O1257" s="6"/>
      <c r="P1257" s="6"/>
      <c r="Q1257" s="6"/>
      <c r="R1257" s="6"/>
      <c r="S1257" s="6"/>
      <c r="T1257" s="6"/>
      <c r="U1257" s="6"/>
      <c r="V1257" s="7">
        <v>6</v>
      </c>
      <c r="W1257" s="7">
        <v>5</v>
      </c>
      <c r="X1257" s="7">
        <v>2</v>
      </c>
      <c r="Y1257" s="7">
        <v>5</v>
      </c>
      <c r="Z1257" s="6" t="s">
        <v>861</v>
      </c>
      <c r="AA1257" s="6" t="s">
        <v>2447</v>
      </c>
      <c r="AB1257" s="6"/>
      <c r="AC1257" s="6"/>
      <c r="AD1257" s="6" t="s">
        <v>3352</v>
      </c>
      <c r="AE1257" s="6"/>
      <c r="AF1257" s="6"/>
      <c r="AG1257" s="6"/>
      <c r="AH1257" s="8" t="s">
        <v>487</v>
      </c>
    </row>
    <row r="1258" spans="1:34" customFormat="1" ht="36">
      <c r="A1258" s="5" t="s">
        <v>3353</v>
      </c>
      <c r="B1258" s="6" t="s">
        <v>42</v>
      </c>
      <c r="C1258" s="6" t="s">
        <v>161</v>
      </c>
      <c r="D1258" s="6" t="s">
        <v>160</v>
      </c>
      <c r="E1258" s="6" t="s">
        <v>45</v>
      </c>
      <c r="F1258" s="7">
        <f>IF(E1258="-",1,IF(G1258&gt;0,1,0))</f>
        <v>1</v>
      </c>
      <c r="G1258" s="7">
        <v>2</v>
      </c>
      <c r="H1258" s="7"/>
      <c r="I1258" s="7"/>
      <c r="J1258" s="7"/>
      <c r="K1258" s="7">
        <v>5</v>
      </c>
      <c r="L1258" s="7"/>
      <c r="M1258" s="7"/>
      <c r="N1258" s="7"/>
      <c r="O1258" s="6"/>
      <c r="P1258" s="6"/>
      <c r="Q1258" s="6"/>
      <c r="R1258" s="6"/>
      <c r="S1258" s="6"/>
      <c r="T1258" s="6"/>
      <c r="U1258" s="6"/>
      <c r="V1258" s="7"/>
      <c r="W1258" s="7"/>
      <c r="X1258" s="7"/>
      <c r="Y1258" s="7"/>
      <c r="Z1258" s="6" t="s">
        <v>144</v>
      </c>
      <c r="AA1258" s="6" t="s">
        <v>122</v>
      </c>
      <c r="AB1258" s="6"/>
      <c r="AC1258" s="6"/>
      <c r="AD1258" s="6" t="s">
        <v>3354</v>
      </c>
      <c r="AE1258" s="6"/>
      <c r="AF1258" s="6"/>
      <c r="AG1258" s="6"/>
      <c r="AH1258" s="8" t="s">
        <v>359</v>
      </c>
    </row>
    <row r="1259" spans="1:34" customFormat="1" ht="48">
      <c r="A1259" s="5" t="s">
        <v>3355</v>
      </c>
      <c r="B1259" s="6" t="s">
        <v>42</v>
      </c>
      <c r="C1259" s="6" t="s">
        <v>43</v>
      </c>
      <c r="D1259" s="6" t="s">
        <v>318</v>
      </c>
      <c r="E1259" s="6" t="s">
        <v>36</v>
      </c>
      <c r="F1259" s="7">
        <f>IF(E1259="-",1,IF(G1259&gt;0,1,0))</f>
        <v>1</v>
      </c>
      <c r="G1259" s="7">
        <v>0</v>
      </c>
      <c r="H1259" s="7"/>
      <c r="I1259" s="7"/>
      <c r="J1259" s="7"/>
      <c r="K1259" s="7"/>
      <c r="L1259" s="7"/>
      <c r="M1259" s="7"/>
      <c r="N1259" s="7"/>
      <c r="O1259" s="6"/>
      <c r="P1259" s="6"/>
      <c r="Q1259" s="6"/>
      <c r="R1259" s="6"/>
      <c r="S1259" s="6"/>
      <c r="T1259" s="6"/>
      <c r="U1259" s="6"/>
      <c r="V1259" s="7"/>
      <c r="W1259" s="7"/>
      <c r="X1259" s="7"/>
      <c r="Y1259" s="7"/>
      <c r="Z1259" s="6" t="s">
        <v>553</v>
      </c>
      <c r="AA1259" s="6" t="s">
        <v>415</v>
      </c>
      <c r="AB1259" s="6"/>
      <c r="AC1259" s="6" t="s">
        <v>145</v>
      </c>
      <c r="AD1259" s="6" t="s">
        <v>3356</v>
      </c>
      <c r="AE1259" s="6"/>
      <c r="AF1259" s="6"/>
      <c r="AG1259" s="6"/>
      <c r="AH1259" s="8" t="s">
        <v>929</v>
      </c>
    </row>
    <row r="1260" spans="1:34" customFormat="1" ht="84">
      <c r="A1260" s="9" t="s">
        <v>3357</v>
      </c>
      <c r="B1260" s="6" t="s">
        <v>42</v>
      </c>
      <c r="C1260" s="10" t="s">
        <v>58</v>
      </c>
      <c r="D1260" s="10" t="s">
        <v>44</v>
      </c>
      <c r="E1260" s="10" t="s">
        <v>73</v>
      </c>
      <c r="F1260" s="7">
        <f>IF(E1260="-",1,IF(G1260&gt;0,1,0))</f>
        <v>0</v>
      </c>
      <c r="G1260" s="7">
        <v>0</v>
      </c>
      <c r="H1260" s="7"/>
      <c r="I1260" s="7"/>
      <c r="J1260" s="7"/>
      <c r="K1260" s="7"/>
      <c r="L1260" s="7"/>
      <c r="M1260" s="7"/>
      <c r="N1260" s="7"/>
      <c r="O1260" s="6"/>
      <c r="P1260" s="6"/>
      <c r="Q1260" s="6"/>
      <c r="R1260" s="6"/>
      <c r="S1260" s="6"/>
      <c r="T1260" s="10"/>
      <c r="U1260" s="6"/>
      <c r="V1260" s="7"/>
      <c r="W1260" s="7"/>
      <c r="X1260" s="7"/>
      <c r="Y1260" s="7"/>
      <c r="Z1260" s="10"/>
      <c r="AA1260" s="10" t="s">
        <v>122</v>
      </c>
      <c r="AB1260" s="10"/>
      <c r="AC1260" s="10"/>
      <c r="AD1260" s="10" t="s">
        <v>3358</v>
      </c>
      <c r="AE1260" s="10"/>
      <c r="AF1260" s="12" t="s">
        <v>3359</v>
      </c>
      <c r="AG1260" s="10"/>
      <c r="AH1260" s="11" t="s">
        <v>330</v>
      </c>
    </row>
    <row r="1261" spans="1:34" ht="60">
      <c r="A1261" s="5" t="s">
        <v>3360</v>
      </c>
      <c r="B1261" s="6" t="s">
        <v>126</v>
      </c>
      <c r="C1261" s="6" t="s">
        <v>126</v>
      </c>
      <c r="D1261" s="6" t="s">
        <v>78</v>
      </c>
      <c r="E1261" s="6" t="s">
        <v>45</v>
      </c>
      <c r="F1261" s="7">
        <f>IF(E1261="-",1,IF(G1261&gt;0,1,0))</f>
        <v>1</v>
      </c>
      <c r="G1261" s="7">
        <v>1</v>
      </c>
      <c r="H1261" s="7"/>
      <c r="I1261" s="7"/>
      <c r="J1261" s="7"/>
      <c r="K1261" s="7"/>
      <c r="L1261" s="7"/>
      <c r="M1261" s="7"/>
      <c r="N1261" s="7"/>
      <c r="O1261" s="6"/>
      <c r="P1261" s="6"/>
      <c r="Q1261" s="6"/>
      <c r="R1261" s="6"/>
      <c r="S1261" s="6" t="s">
        <v>169</v>
      </c>
      <c r="T1261" s="6" t="s">
        <v>129</v>
      </c>
      <c r="U1261" s="6" t="s">
        <v>151</v>
      </c>
      <c r="V1261" s="7">
        <v>9</v>
      </c>
      <c r="W1261" s="7">
        <v>6</v>
      </c>
      <c r="X1261" s="7">
        <v>8</v>
      </c>
      <c r="Y1261" s="7">
        <v>5</v>
      </c>
      <c r="Z1261" s="6"/>
      <c r="AA1261" s="6" t="s">
        <v>3361</v>
      </c>
      <c r="AB1261" s="6"/>
      <c r="AC1261" s="6"/>
      <c r="AD1261" s="6" t="s">
        <v>3362</v>
      </c>
      <c r="AE1261" s="6"/>
      <c r="AF1261" s="14" t="s">
        <v>3363</v>
      </c>
      <c r="AG1261" s="6"/>
      <c r="AH1261" s="8" t="s">
        <v>48</v>
      </c>
    </row>
    <row r="1262" spans="1:34" customFormat="1" ht="48">
      <c r="A1262" s="5" t="s">
        <v>3364</v>
      </c>
      <c r="B1262" s="6" t="s">
        <v>42</v>
      </c>
      <c r="C1262" s="6" t="s">
        <v>43</v>
      </c>
      <c r="D1262" s="6" t="s">
        <v>35</v>
      </c>
      <c r="E1262" s="6" t="s">
        <v>36</v>
      </c>
      <c r="F1262" s="7">
        <f>IF(E1262="-",1,IF(G1262&gt;0,1,0))</f>
        <v>1</v>
      </c>
      <c r="G1262" s="7">
        <v>0</v>
      </c>
      <c r="H1262" s="7"/>
      <c r="I1262" s="7"/>
      <c r="J1262" s="7"/>
      <c r="K1262" s="7"/>
      <c r="L1262" s="7"/>
      <c r="M1262" s="7"/>
      <c r="N1262" s="7"/>
      <c r="O1262" s="6"/>
      <c r="P1262" s="6"/>
      <c r="Q1262" s="6"/>
      <c r="R1262" s="6"/>
      <c r="S1262" s="6"/>
      <c r="T1262" s="6"/>
      <c r="U1262" s="6"/>
      <c r="V1262" s="7"/>
      <c r="W1262" s="7"/>
      <c r="X1262" s="7"/>
      <c r="Y1262" s="7"/>
      <c r="Z1262" s="6" t="s">
        <v>414</v>
      </c>
      <c r="AA1262" s="6" t="s">
        <v>3365</v>
      </c>
      <c r="AB1262" s="6"/>
      <c r="AC1262" s="6" t="s">
        <v>145</v>
      </c>
      <c r="AD1262" s="6" t="s">
        <v>3366</v>
      </c>
      <c r="AE1262" s="6"/>
      <c r="AF1262" s="6"/>
      <c r="AG1262" s="6"/>
      <c r="AH1262" s="8" t="s">
        <v>905</v>
      </c>
    </row>
    <row r="1263" spans="1:34" customFormat="1" ht="48">
      <c r="A1263" s="5" t="s">
        <v>3367</v>
      </c>
      <c r="B1263" s="6" t="s">
        <v>42</v>
      </c>
      <c r="C1263" s="6" t="s">
        <v>327</v>
      </c>
      <c r="D1263" s="6" t="s">
        <v>44</v>
      </c>
      <c r="E1263" s="6" t="s">
        <v>45</v>
      </c>
      <c r="F1263" s="7">
        <f>IF(E1263="-",1,IF(G1263&gt;0,1,0))</f>
        <v>0</v>
      </c>
      <c r="G1263" s="7">
        <v>0</v>
      </c>
      <c r="H1263" s="7"/>
      <c r="I1263" s="7"/>
      <c r="J1263" s="7"/>
      <c r="K1263" s="7"/>
      <c r="L1263" s="7"/>
      <c r="M1263" s="7">
        <v>7</v>
      </c>
      <c r="N1263" s="7"/>
      <c r="O1263" s="6"/>
      <c r="P1263" s="6"/>
      <c r="Q1263" s="6"/>
      <c r="R1263" s="6"/>
      <c r="S1263" s="6"/>
      <c r="T1263" s="6"/>
      <c r="U1263" s="6"/>
      <c r="V1263" s="7"/>
      <c r="W1263" s="7"/>
      <c r="X1263" s="7"/>
      <c r="Y1263" s="7"/>
      <c r="Z1263" s="6"/>
      <c r="AA1263" s="6"/>
      <c r="AB1263" s="6"/>
      <c r="AC1263" s="6" t="s">
        <v>145</v>
      </c>
      <c r="AD1263" s="6" t="s">
        <v>3368</v>
      </c>
      <c r="AE1263" s="6"/>
      <c r="AF1263" s="6"/>
      <c r="AG1263" s="6"/>
      <c r="AH1263" s="8" t="s">
        <v>398</v>
      </c>
    </row>
    <row r="1264" spans="1:34" customFormat="1" ht="48">
      <c r="A1264" s="9" t="s">
        <v>3369</v>
      </c>
      <c r="B1264" s="6" t="s">
        <v>42</v>
      </c>
      <c r="C1264" s="10" t="s">
        <v>58</v>
      </c>
      <c r="D1264" s="10" t="s">
        <v>44</v>
      </c>
      <c r="E1264" s="10" t="s">
        <v>73</v>
      </c>
      <c r="F1264" s="7">
        <f>IF(E1264="-",1,IF(G1264&gt;0,1,0))</f>
        <v>1</v>
      </c>
      <c r="G1264" s="7">
        <v>1</v>
      </c>
      <c r="H1264" s="7"/>
      <c r="I1264" s="7"/>
      <c r="J1264" s="7"/>
      <c r="K1264" s="7"/>
      <c r="L1264" s="7"/>
      <c r="M1264" s="7"/>
      <c r="N1264" s="7"/>
      <c r="O1264" s="6"/>
      <c r="P1264" s="6"/>
      <c r="Q1264" s="6"/>
      <c r="R1264" s="6"/>
      <c r="S1264" s="6"/>
      <c r="T1264" s="10"/>
      <c r="U1264" s="6"/>
      <c r="V1264" s="7"/>
      <c r="W1264" s="7"/>
      <c r="X1264" s="7"/>
      <c r="Y1264" s="7"/>
      <c r="Z1264" s="10"/>
      <c r="AA1264" s="10" t="s">
        <v>122</v>
      </c>
      <c r="AB1264" s="10"/>
      <c r="AC1264" s="10"/>
      <c r="AD1264" s="10" t="s">
        <v>3370</v>
      </c>
      <c r="AE1264" s="10"/>
      <c r="AF1264" s="10"/>
      <c r="AG1264" s="10"/>
      <c r="AH1264" s="11" t="s">
        <v>593</v>
      </c>
    </row>
    <row r="1265" spans="1:34" customFormat="1" ht="36">
      <c r="A1265" s="5" t="s">
        <v>3371</v>
      </c>
      <c r="B1265" s="6" t="s">
        <v>42</v>
      </c>
      <c r="C1265" s="6" t="s">
        <v>96</v>
      </c>
      <c r="D1265" s="6" t="s">
        <v>51</v>
      </c>
      <c r="E1265" s="6" t="s">
        <v>45</v>
      </c>
      <c r="F1265" s="7">
        <f>IF(E1265="-",1,IF(G1265&gt;0,1,0))</f>
        <v>1</v>
      </c>
      <c r="G1265" s="7">
        <v>1</v>
      </c>
      <c r="H1265" s="7"/>
      <c r="I1265" s="7"/>
      <c r="J1265" s="7"/>
      <c r="K1265" s="7"/>
      <c r="L1265" s="7"/>
      <c r="M1265" s="7"/>
      <c r="N1265" s="7"/>
      <c r="O1265" s="6"/>
      <c r="P1265" s="6"/>
      <c r="Q1265" s="6"/>
      <c r="R1265" s="6"/>
      <c r="S1265" s="6"/>
      <c r="T1265" s="6"/>
      <c r="U1265" s="6"/>
      <c r="V1265" s="7">
        <v>6</v>
      </c>
      <c r="W1265" s="7">
        <v>3</v>
      </c>
      <c r="X1265" s="7">
        <v>6</v>
      </c>
      <c r="Y1265" s="7">
        <v>3</v>
      </c>
      <c r="Z1265" s="6"/>
      <c r="AA1265" s="6" t="s">
        <v>79</v>
      </c>
      <c r="AB1265" s="6"/>
      <c r="AC1265" s="6"/>
      <c r="AD1265" s="6" t="s">
        <v>3372</v>
      </c>
      <c r="AE1265" s="6"/>
      <c r="AF1265" s="6" t="s">
        <v>3373</v>
      </c>
      <c r="AG1265" s="6"/>
      <c r="AH1265" s="8" t="s">
        <v>667</v>
      </c>
    </row>
    <row r="1266" spans="1:34" customFormat="1" ht="60">
      <c r="A1266" s="9" t="s">
        <v>3374</v>
      </c>
      <c r="B1266" s="6" t="s">
        <v>42</v>
      </c>
      <c r="C1266" s="10" t="s">
        <v>58</v>
      </c>
      <c r="D1266" s="10" t="s">
        <v>44</v>
      </c>
      <c r="E1266" s="10" t="s">
        <v>45</v>
      </c>
      <c r="F1266" s="7">
        <f>IF(E1266="-",1,IF(G1266&gt;0,1,0))</f>
        <v>0</v>
      </c>
      <c r="G1266" s="7">
        <v>0</v>
      </c>
      <c r="H1266" s="7"/>
      <c r="I1266" s="7"/>
      <c r="J1266" s="7"/>
      <c r="K1266" s="7"/>
      <c r="L1266" s="7"/>
      <c r="M1266" s="7"/>
      <c r="N1266" s="7"/>
      <c r="O1266" s="6"/>
      <c r="P1266" s="6"/>
      <c r="Q1266" s="6"/>
      <c r="R1266" s="6"/>
      <c r="S1266" s="6"/>
      <c r="T1266" s="10"/>
      <c r="U1266" s="6"/>
      <c r="V1266" s="7"/>
      <c r="W1266" s="7"/>
      <c r="X1266" s="7"/>
      <c r="Y1266" s="7"/>
      <c r="Z1266" s="10" t="s">
        <v>156</v>
      </c>
      <c r="AA1266" s="10" t="s">
        <v>122</v>
      </c>
      <c r="AB1266" s="10"/>
      <c r="AC1266" s="10"/>
      <c r="AD1266" s="10" t="s">
        <v>3375</v>
      </c>
      <c r="AE1266" s="10"/>
      <c r="AF1266" s="10" t="s">
        <v>3376</v>
      </c>
      <c r="AG1266" s="10"/>
      <c r="AH1266" s="11" t="s">
        <v>487</v>
      </c>
    </row>
    <row r="1267" spans="1:34" customFormat="1" ht="60">
      <c r="A1267" s="5" t="s">
        <v>3377</v>
      </c>
      <c r="B1267" s="6" t="s">
        <v>42</v>
      </c>
      <c r="C1267" s="6" t="s">
        <v>65</v>
      </c>
      <c r="D1267" s="6" t="s">
        <v>44</v>
      </c>
      <c r="E1267" s="6" t="s">
        <v>45</v>
      </c>
      <c r="F1267" s="7">
        <f>IF(E1267="-",1,IF(G1267&gt;0,1,0))</f>
        <v>0</v>
      </c>
      <c r="G1267" s="7">
        <v>0</v>
      </c>
      <c r="H1267" s="7"/>
      <c r="I1267" s="7">
        <v>10</v>
      </c>
      <c r="J1267" s="7"/>
      <c r="K1267" s="7"/>
      <c r="L1267" s="7"/>
      <c r="M1267" s="7"/>
      <c r="N1267" s="7"/>
      <c r="O1267" s="6"/>
      <c r="P1267" s="6"/>
      <c r="Q1267" s="6"/>
      <c r="R1267" s="6"/>
      <c r="S1267" s="6"/>
      <c r="T1267" s="6"/>
      <c r="U1267" s="6"/>
      <c r="V1267" s="7"/>
      <c r="W1267" s="7"/>
      <c r="X1267" s="7"/>
      <c r="Y1267" s="7"/>
      <c r="Z1267" s="6" t="s">
        <v>314</v>
      </c>
      <c r="AA1267" s="6" t="s">
        <v>243</v>
      </c>
      <c r="AB1267" s="6"/>
      <c r="AC1267" s="6"/>
      <c r="AD1267" s="6" t="s">
        <v>3378</v>
      </c>
      <c r="AE1267" s="6"/>
      <c r="AF1267" s="6"/>
      <c r="AG1267" s="6"/>
      <c r="AH1267" s="8" t="s">
        <v>94</v>
      </c>
    </row>
    <row r="1268" spans="1:34" customFormat="1" ht="60">
      <c r="A1268" s="5" t="s">
        <v>3379</v>
      </c>
      <c r="B1268" s="6" t="s">
        <v>42</v>
      </c>
      <c r="C1268" s="6" t="s">
        <v>327</v>
      </c>
      <c r="D1268" s="6" t="s">
        <v>51</v>
      </c>
      <c r="E1268" s="6" t="s">
        <v>73</v>
      </c>
      <c r="F1268" s="7">
        <f>IF(E1268="-",1,IF(G1268&gt;0,1,0))</f>
        <v>1</v>
      </c>
      <c r="G1268" s="7">
        <v>4</v>
      </c>
      <c r="H1268" s="7"/>
      <c r="I1268" s="7"/>
      <c r="J1268" s="7"/>
      <c r="K1268" s="7"/>
      <c r="L1268" s="7"/>
      <c r="M1268" s="7">
        <v>6</v>
      </c>
      <c r="N1268" s="7"/>
      <c r="O1268" s="6"/>
      <c r="P1268" s="6"/>
      <c r="Q1268" s="6"/>
      <c r="R1268" s="6"/>
      <c r="S1268" s="6"/>
      <c r="T1268" s="6"/>
      <c r="U1268" s="6"/>
      <c r="V1268" s="7"/>
      <c r="W1268" s="7"/>
      <c r="X1268" s="7"/>
      <c r="Y1268" s="7"/>
      <c r="Z1268" s="6"/>
      <c r="AA1268" s="6"/>
      <c r="AB1268" s="6"/>
      <c r="AC1268" s="6" t="s">
        <v>369</v>
      </c>
      <c r="AD1268" s="6" t="s">
        <v>3380</v>
      </c>
      <c r="AE1268" s="6"/>
      <c r="AF1268" s="6"/>
      <c r="AG1268" s="6"/>
      <c r="AH1268" s="8" t="s">
        <v>457</v>
      </c>
    </row>
    <row r="1269" spans="1:34" customFormat="1" ht="36">
      <c r="A1269" s="5" t="s">
        <v>3381</v>
      </c>
      <c r="B1269" s="6" t="s">
        <v>42</v>
      </c>
      <c r="C1269" s="6" t="s">
        <v>161</v>
      </c>
      <c r="D1269" s="6" t="s">
        <v>44</v>
      </c>
      <c r="E1269" s="6" t="s">
        <v>66</v>
      </c>
      <c r="F1269" s="7">
        <f>IF(E1269="-",1,IF(G1269&gt;0,1,0))</f>
        <v>1</v>
      </c>
      <c r="G1269" s="7">
        <v>1</v>
      </c>
      <c r="H1269" s="7"/>
      <c r="I1269" s="7"/>
      <c r="J1269" s="7"/>
      <c r="K1269" s="7">
        <v>3</v>
      </c>
      <c r="L1269" s="7"/>
      <c r="M1269" s="7"/>
      <c r="N1269" s="7"/>
      <c r="O1269" s="6"/>
      <c r="P1269" s="6"/>
      <c r="Q1269" s="6"/>
      <c r="R1269" s="6"/>
      <c r="S1269" s="6"/>
      <c r="T1269" s="6"/>
      <c r="U1269" s="6"/>
      <c r="V1269" s="7"/>
      <c r="W1269" s="7"/>
      <c r="X1269" s="7"/>
      <c r="Y1269" s="7"/>
      <c r="Z1269" s="6" t="s">
        <v>3382</v>
      </c>
      <c r="AA1269" s="6" t="s">
        <v>122</v>
      </c>
      <c r="AB1269" s="6"/>
      <c r="AC1269" s="6"/>
      <c r="AD1269" s="6" t="s">
        <v>3383</v>
      </c>
      <c r="AE1269" s="6"/>
      <c r="AF1269" s="6"/>
      <c r="AG1269" s="6"/>
      <c r="AH1269" s="8" t="s">
        <v>479</v>
      </c>
    </row>
    <row r="1270" spans="1:34" customFormat="1" ht="36">
      <c r="A1270" s="5" t="s">
        <v>3384</v>
      </c>
      <c r="B1270" s="6" t="s">
        <v>42</v>
      </c>
      <c r="C1270" s="6" t="s">
        <v>159</v>
      </c>
      <c r="D1270" s="6" t="s">
        <v>44</v>
      </c>
      <c r="E1270" s="6" t="s">
        <v>73</v>
      </c>
      <c r="F1270" s="7">
        <f>IF(E1270="-",1,IF(G1270&gt;0,1,0))</f>
        <v>0</v>
      </c>
      <c r="G1270" s="7">
        <v>0</v>
      </c>
      <c r="H1270" s="7"/>
      <c r="I1270" s="7"/>
      <c r="J1270" s="7"/>
      <c r="K1270" s="7"/>
      <c r="L1270" s="7">
        <v>5</v>
      </c>
      <c r="M1270" s="7"/>
      <c r="N1270" s="7"/>
      <c r="O1270" s="6"/>
      <c r="P1270" s="6"/>
      <c r="Q1270" s="6"/>
      <c r="R1270" s="6"/>
      <c r="S1270" s="6"/>
      <c r="T1270" s="6"/>
      <c r="U1270" s="6"/>
      <c r="V1270" s="7"/>
      <c r="W1270" s="7"/>
      <c r="X1270" s="7"/>
      <c r="Y1270" s="7"/>
      <c r="Z1270" s="6"/>
      <c r="AA1270" s="6" t="s">
        <v>122</v>
      </c>
      <c r="AB1270" s="6"/>
      <c r="AC1270" s="14" t="s">
        <v>46</v>
      </c>
      <c r="AD1270" s="6" t="s">
        <v>3385</v>
      </c>
      <c r="AE1270" s="6"/>
      <c r="AF1270" s="6" t="s">
        <v>3386</v>
      </c>
      <c r="AG1270" s="6"/>
      <c r="AH1270" s="8" t="s">
        <v>56</v>
      </c>
    </row>
    <row r="1271" spans="1:34" customFormat="1" ht="48">
      <c r="A1271" s="5" t="s">
        <v>3387</v>
      </c>
      <c r="B1271" s="6" t="s">
        <v>42</v>
      </c>
      <c r="C1271" s="6" t="s">
        <v>161</v>
      </c>
      <c r="D1271" s="6" t="s">
        <v>160</v>
      </c>
      <c r="E1271" s="6" t="s">
        <v>45</v>
      </c>
      <c r="F1271" s="7">
        <f>IF(E1271="-",1,IF(G1271&gt;0,1,0))</f>
        <v>1</v>
      </c>
      <c r="G1271" s="7">
        <v>2</v>
      </c>
      <c r="H1271" s="7"/>
      <c r="I1271" s="7"/>
      <c r="J1271" s="7"/>
      <c r="K1271" s="7">
        <v>1</v>
      </c>
      <c r="L1271" s="7"/>
      <c r="M1271" s="7"/>
      <c r="N1271" s="7"/>
      <c r="O1271" s="6"/>
      <c r="P1271" s="6"/>
      <c r="Q1271" s="6"/>
      <c r="R1271" s="6"/>
      <c r="S1271" s="6"/>
      <c r="T1271" s="6"/>
      <c r="U1271" s="6"/>
      <c r="V1271" s="7"/>
      <c r="W1271" s="7"/>
      <c r="X1271" s="7"/>
      <c r="Y1271" s="7"/>
      <c r="Z1271" s="6" t="s">
        <v>242</v>
      </c>
      <c r="AA1271" s="6" t="s">
        <v>122</v>
      </c>
      <c r="AB1271" s="6"/>
      <c r="AC1271" s="6"/>
      <c r="AD1271" s="6" t="s">
        <v>3388</v>
      </c>
      <c r="AE1271" s="6"/>
      <c r="AF1271" s="6"/>
      <c r="AG1271" s="6"/>
      <c r="AH1271" s="8" t="s">
        <v>113</v>
      </c>
    </row>
    <row r="1272" spans="1:34" customFormat="1" ht="36">
      <c r="A1272" s="5" t="s">
        <v>3389</v>
      </c>
      <c r="B1272" s="6" t="s">
        <v>42</v>
      </c>
      <c r="C1272" s="6" t="s">
        <v>43</v>
      </c>
      <c r="D1272" s="6" t="s">
        <v>44</v>
      </c>
      <c r="E1272" s="6" t="s">
        <v>73</v>
      </c>
      <c r="F1272" s="7">
        <f>IF(E1272="-",1,IF(G1272&gt;0,1,0))</f>
        <v>0</v>
      </c>
      <c r="G1272" s="7">
        <v>0</v>
      </c>
      <c r="H1272" s="7"/>
      <c r="I1272" s="7"/>
      <c r="J1272" s="7"/>
      <c r="K1272" s="7"/>
      <c r="L1272" s="7"/>
      <c r="M1272" s="7"/>
      <c r="N1272" s="7"/>
      <c r="O1272" s="6"/>
      <c r="P1272" s="6"/>
      <c r="Q1272" s="6"/>
      <c r="R1272" s="6"/>
      <c r="S1272" s="6"/>
      <c r="T1272" s="6"/>
      <c r="U1272" s="6"/>
      <c r="V1272" s="7"/>
      <c r="W1272" s="7"/>
      <c r="X1272" s="7"/>
      <c r="Y1272" s="7"/>
      <c r="Z1272" s="6"/>
      <c r="AA1272" s="6"/>
      <c r="AB1272" s="6"/>
      <c r="AC1272" s="6" t="s">
        <v>46</v>
      </c>
      <c r="AD1272" s="6" t="s">
        <v>3390</v>
      </c>
      <c r="AE1272" s="6"/>
      <c r="AF1272" s="6"/>
      <c r="AG1272" s="6"/>
      <c r="AH1272" s="8" t="s">
        <v>48</v>
      </c>
    </row>
    <row r="1273" spans="1:34" customFormat="1" ht="48">
      <c r="A1273" s="5" t="s">
        <v>3391</v>
      </c>
      <c r="B1273" s="6" t="s">
        <v>42</v>
      </c>
      <c r="C1273" s="6" t="s">
        <v>199</v>
      </c>
      <c r="D1273" s="6" t="s">
        <v>78</v>
      </c>
      <c r="E1273" s="6" t="s">
        <v>66</v>
      </c>
      <c r="F1273" s="7">
        <f>IF(E1273="-",1,IF(G1273&gt;0,1,0))</f>
        <v>1</v>
      </c>
      <c r="G1273" s="7">
        <v>4</v>
      </c>
      <c r="H1273" s="7"/>
      <c r="I1273" s="7"/>
      <c r="J1273" s="7"/>
      <c r="K1273" s="7"/>
      <c r="L1273" s="7"/>
      <c r="M1273" s="7"/>
      <c r="N1273" s="7"/>
      <c r="O1273" s="6"/>
      <c r="P1273" s="6"/>
      <c r="Q1273" s="6"/>
      <c r="R1273" s="6"/>
      <c r="S1273" s="6"/>
      <c r="T1273" s="6"/>
      <c r="U1273" s="6"/>
      <c r="V1273" s="7"/>
      <c r="W1273" s="7"/>
      <c r="X1273" s="7"/>
      <c r="Y1273" s="7"/>
      <c r="Z1273" s="6"/>
      <c r="AA1273" s="6"/>
      <c r="AB1273" s="6"/>
      <c r="AC1273" s="6"/>
      <c r="AD1273" s="6" t="s">
        <v>3392</v>
      </c>
      <c r="AE1273" s="6"/>
      <c r="AF1273" s="6" t="s">
        <v>3393</v>
      </c>
      <c r="AG1273" s="6"/>
      <c r="AH1273" s="8" t="s">
        <v>81</v>
      </c>
    </row>
    <row r="1274" spans="1:34" customFormat="1" ht="24">
      <c r="A1274" s="9" t="s">
        <v>3394</v>
      </c>
      <c r="B1274" s="10" t="s">
        <v>42</v>
      </c>
      <c r="C1274" s="10" t="s">
        <v>91</v>
      </c>
      <c r="D1274" s="10" t="s">
        <v>193</v>
      </c>
      <c r="E1274" s="10" t="s">
        <v>36</v>
      </c>
      <c r="F1274" s="7">
        <f>IF(E1274="-",1,IF(G1274&gt;0,1,0))</f>
        <v>1</v>
      </c>
      <c r="G1274" s="7">
        <v>0</v>
      </c>
      <c r="H1274" s="7"/>
      <c r="I1274" s="7">
        <v>2</v>
      </c>
      <c r="J1274" s="7"/>
      <c r="K1274" s="7"/>
      <c r="L1274" s="7"/>
      <c r="M1274" s="7"/>
      <c r="N1274" s="7"/>
      <c r="O1274" s="10"/>
      <c r="P1274" s="10"/>
      <c r="Q1274" s="10"/>
      <c r="R1274" s="10"/>
      <c r="S1274" s="10"/>
      <c r="T1274" s="10"/>
      <c r="U1274" s="10"/>
      <c r="V1274" s="7"/>
      <c r="W1274" s="7"/>
      <c r="X1274" s="7"/>
      <c r="Y1274" s="7"/>
      <c r="Z1274" s="10" t="s">
        <v>785</v>
      </c>
      <c r="AA1274" s="10"/>
      <c r="AB1274" s="10"/>
      <c r="AC1274" s="12" t="s">
        <v>87</v>
      </c>
      <c r="AD1274" s="10" t="s">
        <v>3395</v>
      </c>
      <c r="AE1274" s="10" t="s">
        <v>3396</v>
      </c>
      <c r="AF1274" s="10"/>
      <c r="AG1274" s="10"/>
      <c r="AH1274" s="11" t="s">
        <v>63</v>
      </c>
    </row>
    <row r="1275" spans="1:34" customFormat="1" ht="36">
      <c r="A1275" s="5" t="s">
        <v>3397</v>
      </c>
      <c r="B1275" s="6" t="s">
        <v>126</v>
      </c>
      <c r="C1275" s="6" t="s">
        <v>126</v>
      </c>
      <c r="D1275" s="6" t="s">
        <v>51</v>
      </c>
      <c r="E1275" s="6" t="s">
        <v>66</v>
      </c>
      <c r="F1275" s="7">
        <f>IF(E1275="-",1,IF(G1275&gt;0,1,0))</f>
        <v>1</v>
      </c>
      <c r="G1275" s="7">
        <v>1</v>
      </c>
      <c r="H1275" s="7"/>
      <c r="I1275" s="7"/>
      <c r="J1275" s="7"/>
      <c r="K1275" s="7"/>
      <c r="L1275" s="7"/>
      <c r="M1275" s="7"/>
      <c r="N1275" s="7"/>
      <c r="O1275" s="6"/>
      <c r="P1275" s="6"/>
      <c r="Q1275" s="6"/>
      <c r="R1275" s="6"/>
      <c r="S1275" s="6" t="s">
        <v>128</v>
      </c>
      <c r="T1275" s="6" t="s">
        <v>129</v>
      </c>
      <c r="U1275" s="6" t="s">
        <v>151</v>
      </c>
      <c r="V1275" s="7">
        <v>4</v>
      </c>
      <c r="W1275" s="7">
        <v>1</v>
      </c>
      <c r="X1275" s="7">
        <v>1</v>
      </c>
      <c r="Y1275" s="7">
        <v>2</v>
      </c>
      <c r="Z1275" s="6"/>
      <c r="AA1275" s="6" t="s">
        <v>164</v>
      </c>
      <c r="AB1275" s="6"/>
      <c r="AC1275" s="6"/>
      <c r="AD1275" s="6" t="s">
        <v>3398</v>
      </c>
      <c r="AE1275" s="6"/>
      <c r="AF1275" s="6"/>
      <c r="AG1275" s="6"/>
      <c r="AH1275" s="8" t="s">
        <v>166</v>
      </c>
    </row>
    <row r="1276" spans="1:34" customFormat="1" ht="36">
      <c r="A1276" s="5" t="s">
        <v>3399</v>
      </c>
      <c r="B1276" s="6" t="s">
        <v>126</v>
      </c>
      <c r="C1276" s="6" t="s">
        <v>126</v>
      </c>
      <c r="D1276" s="6" t="s">
        <v>51</v>
      </c>
      <c r="E1276" s="6"/>
      <c r="F1276" s="7"/>
      <c r="G1276" s="7"/>
      <c r="H1276" s="7"/>
      <c r="I1276" s="7"/>
      <c r="J1276" s="7"/>
      <c r="K1276" s="7"/>
      <c r="L1276" s="7"/>
      <c r="M1276" s="7"/>
      <c r="N1276" s="7"/>
      <c r="O1276" s="6"/>
      <c r="P1276" s="6"/>
      <c r="Q1276" s="6"/>
      <c r="R1276" s="6"/>
      <c r="S1276" s="6" t="s">
        <v>128</v>
      </c>
      <c r="T1276" s="6" t="s">
        <v>135</v>
      </c>
      <c r="U1276" s="6" t="s">
        <v>151</v>
      </c>
      <c r="V1276" s="7">
        <v>4</v>
      </c>
      <c r="W1276" s="7">
        <v>3</v>
      </c>
      <c r="X1276" s="7">
        <v>1</v>
      </c>
      <c r="Y1276" s="7">
        <v>4</v>
      </c>
      <c r="Z1276" s="6"/>
      <c r="AA1276" s="6" t="s">
        <v>164</v>
      </c>
      <c r="AB1276" s="6"/>
      <c r="AC1276" s="6"/>
      <c r="AD1276" s="6" t="s">
        <v>3398</v>
      </c>
      <c r="AE1276" s="6"/>
      <c r="AF1276" s="6"/>
      <c r="AG1276" s="6"/>
      <c r="AH1276" s="8" t="s">
        <v>166</v>
      </c>
    </row>
    <row r="1277" spans="1:34" customFormat="1" ht="24">
      <c r="A1277" s="5" t="s">
        <v>3400</v>
      </c>
      <c r="B1277" s="6" t="s">
        <v>126</v>
      </c>
      <c r="C1277" s="6" t="s">
        <v>126</v>
      </c>
      <c r="D1277" s="6" t="s">
        <v>193</v>
      </c>
      <c r="E1277" s="6" t="s">
        <v>36</v>
      </c>
      <c r="F1277" s="7">
        <f>IF(E1277="-",1,IF(G1277&gt;0,1,0))</f>
        <v>1</v>
      </c>
      <c r="G1277" s="7">
        <v>0</v>
      </c>
      <c r="H1277" s="7"/>
      <c r="I1277" s="7"/>
      <c r="J1277" s="7"/>
      <c r="K1277" s="7"/>
      <c r="L1277" s="7"/>
      <c r="M1277" s="7"/>
      <c r="N1277" s="7"/>
      <c r="O1277" s="6"/>
      <c r="P1277" s="6"/>
      <c r="Q1277" s="6"/>
      <c r="R1277" s="6"/>
      <c r="S1277" s="6" t="s">
        <v>128</v>
      </c>
      <c r="T1277" s="6" t="s">
        <v>281</v>
      </c>
      <c r="U1277" s="6" t="s">
        <v>130</v>
      </c>
      <c r="V1277" s="7">
        <v>8</v>
      </c>
      <c r="W1277" s="7">
        <v>4</v>
      </c>
      <c r="X1277" s="7">
        <v>6</v>
      </c>
      <c r="Y1277" s="7">
        <v>4</v>
      </c>
      <c r="Z1277" s="6"/>
      <c r="AA1277" s="6" t="s">
        <v>1770</v>
      </c>
      <c r="AB1277" s="6"/>
      <c r="AC1277" s="6"/>
      <c r="AD1277" s="6" t="s">
        <v>3401</v>
      </c>
      <c r="AE1277" s="6" t="s">
        <v>3402</v>
      </c>
      <c r="AF1277" s="6"/>
      <c r="AG1277" s="6"/>
      <c r="AH1277" s="8" t="s">
        <v>63</v>
      </c>
    </row>
    <row r="1278" spans="1:34" customFormat="1" ht="24">
      <c r="A1278" s="5" t="s">
        <v>3403</v>
      </c>
      <c r="B1278" s="6" t="s">
        <v>126</v>
      </c>
      <c r="C1278" s="6" t="s">
        <v>126</v>
      </c>
      <c r="D1278" s="6" t="s">
        <v>193</v>
      </c>
      <c r="E1278" s="6"/>
      <c r="F1278" s="7"/>
      <c r="G1278" s="7"/>
      <c r="H1278" s="7"/>
      <c r="I1278" s="7"/>
      <c r="J1278" s="7"/>
      <c r="K1278" s="7"/>
      <c r="L1278" s="7"/>
      <c r="M1278" s="7"/>
      <c r="N1278" s="7"/>
      <c r="O1278" s="6"/>
      <c r="P1278" s="6"/>
      <c r="Q1278" s="6"/>
      <c r="R1278" s="6"/>
      <c r="S1278" s="6" t="s">
        <v>128</v>
      </c>
      <c r="T1278" s="6" t="s">
        <v>135</v>
      </c>
      <c r="U1278" s="6" t="s">
        <v>130</v>
      </c>
      <c r="V1278" s="7">
        <v>8</v>
      </c>
      <c r="W1278" s="7">
        <v>8</v>
      </c>
      <c r="X1278" s="7">
        <v>6</v>
      </c>
      <c r="Y1278" s="7">
        <v>8</v>
      </c>
      <c r="Z1278" s="6"/>
      <c r="AA1278" s="6" t="s">
        <v>1770</v>
      </c>
      <c r="AB1278" s="6"/>
      <c r="AC1278" s="6"/>
      <c r="AD1278" s="6" t="s">
        <v>3401</v>
      </c>
      <c r="AE1278" s="6" t="s">
        <v>3404</v>
      </c>
      <c r="AF1278" s="6"/>
      <c r="AG1278" s="6"/>
      <c r="AH1278" s="8" t="s">
        <v>63</v>
      </c>
    </row>
    <row r="1279" spans="1:34" customFormat="1" ht="60">
      <c r="A1279" s="5" t="s">
        <v>3405</v>
      </c>
      <c r="B1279" s="6" t="s">
        <v>42</v>
      </c>
      <c r="C1279" s="6" t="s">
        <v>199</v>
      </c>
      <c r="D1279" s="6" t="s">
        <v>127</v>
      </c>
      <c r="E1279" s="6" t="s">
        <v>66</v>
      </c>
      <c r="F1279" s="7">
        <f>IF(E1279="-",1,IF(G1279&gt;0,1,0))</f>
        <v>1</v>
      </c>
      <c r="G1279" s="7">
        <v>3</v>
      </c>
      <c r="H1279" s="7"/>
      <c r="I1279" s="7"/>
      <c r="J1279" s="7"/>
      <c r="K1279" s="7"/>
      <c r="L1279" s="7"/>
      <c r="M1279" s="7"/>
      <c r="N1279" s="7"/>
      <c r="O1279" s="6"/>
      <c r="P1279" s="6"/>
      <c r="Q1279" s="6"/>
      <c r="R1279" s="6"/>
      <c r="S1279" s="6"/>
      <c r="T1279" s="6"/>
      <c r="U1279" s="6"/>
      <c r="V1279" s="7"/>
      <c r="W1279" s="7"/>
      <c r="X1279" s="7"/>
      <c r="Y1279" s="7"/>
      <c r="Z1279" s="6"/>
      <c r="AA1279" s="6"/>
      <c r="AB1279" s="6"/>
      <c r="AC1279" s="6"/>
      <c r="AD1279" s="6" t="s">
        <v>3406</v>
      </c>
      <c r="AE1279" s="6"/>
      <c r="AF1279" s="6"/>
      <c r="AG1279" s="6"/>
      <c r="AH1279" s="8" t="s">
        <v>729</v>
      </c>
    </row>
    <row r="1280" spans="1:34" customFormat="1" ht="24">
      <c r="A1280" s="5" t="s">
        <v>3407</v>
      </c>
      <c r="B1280" s="6" t="s">
        <v>126</v>
      </c>
      <c r="C1280" s="6" t="s">
        <v>126</v>
      </c>
      <c r="D1280" s="6" t="s">
        <v>51</v>
      </c>
      <c r="E1280" s="6" t="s">
        <v>73</v>
      </c>
      <c r="F1280" s="7">
        <f>IF(E1280="-",1,IF(G1280&gt;0,1,0))</f>
        <v>1</v>
      </c>
      <c r="G1280" s="7">
        <v>1</v>
      </c>
      <c r="H1280" s="7"/>
      <c r="I1280" s="7"/>
      <c r="J1280" s="7"/>
      <c r="K1280" s="7"/>
      <c r="L1280" s="7"/>
      <c r="M1280" s="7"/>
      <c r="N1280" s="7"/>
      <c r="O1280" s="6"/>
      <c r="P1280" s="6"/>
      <c r="Q1280" s="6"/>
      <c r="R1280" s="6"/>
      <c r="S1280" s="6" t="s">
        <v>128</v>
      </c>
      <c r="T1280" s="6" t="s">
        <v>175</v>
      </c>
      <c r="U1280" s="6" t="s">
        <v>151</v>
      </c>
      <c r="V1280" s="7">
        <v>5</v>
      </c>
      <c r="W1280" s="7">
        <v>3</v>
      </c>
      <c r="X1280" s="7">
        <v>3</v>
      </c>
      <c r="Y1280" s="7">
        <v>3</v>
      </c>
      <c r="Z1280" s="6"/>
      <c r="AA1280" s="6" t="s">
        <v>2494</v>
      </c>
      <c r="AB1280" s="6"/>
      <c r="AC1280" s="6"/>
      <c r="AD1280" s="6" t="s">
        <v>2220</v>
      </c>
      <c r="AE1280" s="6"/>
      <c r="AF1280" s="6"/>
      <c r="AG1280" s="6"/>
      <c r="AH1280" s="8" t="s">
        <v>656</v>
      </c>
    </row>
    <row r="1281" spans="1:34" customFormat="1" ht="24">
      <c r="A1281" s="5" t="s">
        <v>3408</v>
      </c>
      <c r="B1281" s="6" t="s">
        <v>126</v>
      </c>
      <c r="C1281" s="6" t="s">
        <v>126</v>
      </c>
      <c r="D1281" s="6" t="s">
        <v>51</v>
      </c>
      <c r="E1281" s="6"/>
      <c r="F1281" s="7"/>
      <c r="G1281" s="7"/>
      <c r="H1281" s="7"/>
      <c r="I1281" s="7"/>
      <c r="J1281" s="7"/>
      <c r="K1281" s="7"/>
      <c r="L1281" s="7"/>
      <c r="M1281" s="7"/>
      <c r="N1281" s="7"/>
      <c r="O1281" s="6"/>
      <c r="P1281" s="6"/>
      <c r="Q1281" s="6"/>
      <c r="R1281" s="6"/>
      <c r="S1281" s="6" t="s">
        <v>128</v>
      </c>
      <c r="T1281" s="6" t="s">
        <v>135</v>
      </c>
      <c r="U1281" s="6" t="s">
        <v>151</v>
      </c>
      <c r="V1281" s="7">
        <v>5</v>
      </c>
      <c r="W1281" s="7">
        <v>5</v>
      </c>
      <c r="X1281" s="7">
        <v>3</v>
      </c>
      <c r="Y1281" s="7">
        <v>6</v>
      </c>
      <c r="Z1281" s="6"/>
      <c r="AA1281" s="6" t="s">
        <v>2494</v>
      </c>
      <c r="AB1281" s="6"/>
      <c r="AC1281" s="6"/>
      <c r="AD1281" s="6" t="s">
        <v>2220</v>
      </c>
      <c r="AE1281" s="6"/>
      <c r="AF1281" s="6"/>
      <c r="AG1281" s="6"/>
      <c r="AH1281" s="8" t="s">
        <v>656</v>
      </c>
    </row>
    <row r="1282" spans="1:34" customFormat="1" ht="72">
      <c r="A1282" s="5" t="s">
        <v>3409</v>
      </c>
      <c r="B1282" s="6" t="s">
        <v>42</v>
      </c>
      <c r="C1282" s="6" t="s">
        <v>65</v>
      </c>
      <c r="D1282" s="6" t="s">
        <v>44</v>
      </c>
      <c r="E1282" s="6" t="s">
        <v>45</v>
      </c>
      <c r="F1282" s="7">
        <f>IF(E1282="-",1,IF(G1282&gt;0,1,0))</f>
        <v>0</v>
      </c>
      <c r="G1282" s="7">
        <v>0</v>
      </c>
      <c r="H1282" s="7"/>
      <c r="I1282" s="7">
        <v>7</v>
      </c>
      <c r="J1282" s="7"/>
      <c r="K1282" s="7"/>
      <c r="L1282" s="7"/>
      <c r="M1282" s="7"/>
      <c r="N1282" s="7"/>
      <c r="O1282" s="6"/>
      <c r="P1282" s="6"/>
      <c r="Q1282" s="6"/>
      <c r="R1282" s="6"/>
      <c r="S1282" s="6"/>
      <c r="T1282" s="6"/>
      <c r="U1282" s="6"/>
      <c r="V1282" s="7"/>
      <c r="W1282" s="7"/>
      <c r="X1282" s="7"/>
      <c r="Y1282" s="7"/>
      <c r="Z1282" s="6" t="s">
        <v>139</v>
      </c>
      <c r="AA1282" s="6" t="s">
        <v>243</v>
      </c>
      <c r="AB1282" s="6"/>
      <c r="AC1282" s="6"/>
      <c r="AD1282" s="6" t="s">
        <v>3410</v>
      </c>
      <c r="AE1282" s="6"/>
      <c r="AF1282" s="6" t="s">
        <v>3411</v>
      </c>
      <c r="AG1282" s="6"/>
      <c r="AH1282" s="8" t="s">
        <v>124</v>
      </c>
    </row>
    <row r="1283" spans="1:34" customFormat="1" ht="36">
      <c r="A1283" s="9" t="s">
        <v>3412</v>
      </c>
      <c r="B1283" s="6" t="s">
        <v>42</v>
      </c>
      <c r="C1283" s="10" t="s">
        <v>58</v>
      </c>
      <c r="D1283" s="10" t="s">
        <v>44</v>
      </c>
      <c r="E1283" s="10" t="s">
        <v>45</v>
      </c>
      <c r="F1283" s="7">
        <f>IF(E1283="-",1,IF(G1283&gt;0,1,0))</f>
        <v>0</v>
      </c>
      <c r="G1283" s="7">
        <v>0</v>
      </c>
      <c r="H1283" s="7"/>
      <c r="I1283" s="7"/>
      <c r="J1283" s="7"/>
      <c r="K1283" s="7"/>
      <c r="L1283" s="7"/>
      <c r="M1283" s="7"/>
      <c r="N1283" s="7"/>
      <c r="O1283" s="6"/>
      <c r="P1283" s="6"/>
      <c r="Q1283" s="6"/>
      <c r="R1283" s="6"/>
      <c r="S1283" s="6"/>
      <c r="T1283" s="10"/>
      <c r="U1283" s="6"/>
      <c r="V1283" s="7"/>
      <c r="W1283" s="7"/>
      <c r="X1283" s="7"/>
      <c r="Y1283" s="7"/>
      <c r="Z1283" s="10" t="s">
        <v>117</v>
      </c>
      <c r="AA1283" s="10" t="s">
        <v>122</v>
      </c>
      <c r="AB1283" s="10"/>
      <c r="AC1283" s="10"/>
      <c r="AD1283" s="10" t="s">
        <v>3413</v>
      </c>
      <c r="AE1283" s="10"/>
      <c r="AF1283" s="10" t="s">
        <v>3414</v>
      </c>
      <c r="AG1283" s="10"/>
      <c r="AH1283" s="11" t="s">
        <v>120</v>
      </c>
    </row>
    <row r="1284" spans="1:34" customFormat="1" ht="15">
      <c r="A1284" s="5" t="s">
        <v>3415</v>
      </c>
      <c r="B1284" s="6" t="s">
        <v>126</v>
      </c>
      <c r="C1284" s="6" t="s">
        <v>126</v>
      </c>
      <c r="D1284" s="6" t="s">
        <v>51</v>
      </c>
      <c r="E1284" s="6" t="s">
        <v>66</v>
      </c>
      <c r="F1284" s="7">
        <f>IF(E1284="-",1,IF(G1284&gt;0,1,0))</f>
        <v>1</v>
      </c>
      <c r="G1284" s="7">
        <v>1</v>
      </c>
      <c r="H1284" s="7"/>
      <c r="I1284" s="7"/>
      <c r="J1284" s="7"/>
      <c r="K1284" s="7"/>
      <c r="L1284" s="7"/>
      <c r="M1284" s="7"/>
      <c r="N1284" s="7"/>
      <c r="O1284" s="6"/>
      <c r="P1284" s="6"/>
      <c r="Q1284" s="6"/>
      <c r="R1284" s="6"/>
      <c r="S1284" s="6" t="s">
        <v>128</v>
      </c>
      <c r="T1284" s="6" t="s">
        <v>129</v>
      </c>
      <c r="U1284" s="6" t="s">
        <v>151</v>
      </c>
      <c r="V1284" s="7">
        <v>3</v>
      </c>
      <c r="W1284" s="7">
        <v>1</v>
      </c>
      <c r="X1284" s="7">
        <v>2</v>
      </c>
      <c r="Y1284" s="7">
        <v>3</v>
      </c>
      <c r="Z1284" s="6"/>
      <c r="AA1284" s="6" t="s">
        <v>1598</v>
      </c>
      <c r="AB1284" s="6"/>
      <c r="AC1284" s="6"/>
      <c r="AD1284" s="6" t="s">
        <v>3416</v>
      </c>
      <c r="AE1284" s="6"/>
      <c r="AF1284" s="6"/>
      <c r="AG1284" s="6"/>
      <c r="AH1284" s="8" t="s">
        <v>398</v>
      </c>
    </row>
    <row r="1285" spans="1:34" customFormat="1" ht="15">
      <c r="A1285" s="5" t="s">
        <v>3417</v>
      </c>
      <c r="B1285" s="6" t="s">
        <v>126</v>
      </c>
      <c r="C1285" s="6" t="s">
        <v>126</v>
      </c>
      <c r="D1285" s="6" t="s">
        <v>51</v>
      </c>
      <c r="E1285" s="6"/>
      <c r="F1285" s="7"/>
      <c r="G1285" s="7"/>
      <c r="H1285" s="7"/>
      <c r="I1285" s="7"/>
      <c r="J1285" s="7"/>
      <c r="K1285" s="7"/>
      <c r="L1285" s="7"/>
      <c r="M1285" s="7"/>
      <c r="N1285" s="7"/>
      <c r="O1285" s="6"/>
      <c r="P1285" s="6"/>
      <c r="Q1285" s="6"/>
      <c r="R1285" s="6"/>
      <c r="S1285" s="6" t="s">
        <v>128</v>
      </c>
      <c r="T1285" s="6" t="s">
        <v>135</v>
      </c>
      <c r="U1285" s="6" t="s">
        <v>151</v>
      </c>
      <c r="V1285" s="7">
        <v>3</v>
      </c>
      <c r="W1285" s="7">
        <v>3</v>
      </c>
      <c r="X1285" s="7">
        <v>2</v>
      </c>
      <c r="Y1285" s="7">
        <v>4</v>
      </c>
      <c r="Z1285" s="6"/>
      <c r="AA1285" s="6" t="s">
        <v>1598</v>
      </c>
      <c r="AB1285" s="6"/>
      <c r="AC1285" s="6"/>
      <c r="AD1285" s="6" t="s">
        <v>3416</v>
      </c>
      <c r="AE1285" s="6"/>
      <c r="AF1285" s="6"/>
      <c r="AG1285" s="6"/>
      <c r="AH1285" s="8" t="s">
        <v>398</v>
      </c>
    </row>
    <row r="1286" spans="1:34" customFormat="1" ht="108">
      <c r="A1286" s="5" t="s">
        <v>3418</v>
      </c>
      <c r="B1286" s="6" t="s">
        <v>42</v>
      </c>
      <c r="C1286" s="6" t="s">
        <v>65</v>
      </c>
      <c r="D1286" s="6" t="s">
        <v>78</v>
      </c>
      <c r="E1286" s="6" t="s">
        <v>73</v>
      </c>
      <c r="F1286" s="7">
        <f>IF(E1286="-",1,IF(G1286&gt;0,1,0))</f>
        <v>1</v>
      </c>
      <c r="G1286" s="7">
        <v>2</v>
      </c>
      <c r="H1286" s="7"/>
      <c r="I1286" s="7">
        <v>5</v>
      </c>
      <c r="J1286" s="7"/>
      <c r="K1286" s="7"/>
      <c r="L1286" s="7"/>
      <c r="M1286" s="7"/>
      <c r="N1286" s="7"/>
      <c r="O1286" s="6"/>
      <c r="P1286" s="6"/>
      <c r="Q1286" s="6"/>
      <c r="R1286" s="6"/>
      <c r="S1286" s="6"/>
      <c r="T1286" s="6"/>
      <c r="U1286" s="6"/>
      <c r="V1286" s="7"/>
      <c r="W1286" s="7"/>
      <c r="X1286" s="7"/>
      <c r="Y1286" s="7"/>
      <c r="Z1286" s="6"/>
      <c r="AA1286" s="6" t="s">
        <v>818</v>
      </c>
      <c r="AB1286" s="6"/>
      <c r="AC1286" s="6"/>
      <c r="AD1286" s="6" t="s">
        <v>3419</v>
      </c>
      <c r="AE1286" s="6"/>
      <c r="AF1286" s="6" t="s">
        <v>3420</v>
      </c>
      <c r="AG1286" s="6"/>
      <c r="AH1286" s="8" t="s">
        <v>100</v>
      </c>
    </row>
    <row r="1287" spans="1:34" customFormat="1" ht="36">
      <c r="A1287" s="5" t="s">
        <v>3421</v>
      </c>
      <c r="B1287" s="6" t="s">
        <v>42</v>
      </c>
      <c r="C1287" s="6" t="s">
        <v>43</v>
      </c>
      <c r="D1287" s="6" t="s">
        <v>78</v>
      </c>
      <c r="E1287" s="6" t="s">
        <v>66</v>
      </c>
      <c r="F1287" s="7">
        <f>IF(E1287="-",1,IF(G1287&gt;0,1,0))</f>
        <v>1</v>
      </c>
      <c r="G1287" s="7">
        <v>4</v>
      </c>
      <c r="H1287" s="7"/>
      <c r="I1287" s="7"/>
      <c r="J1287" s="7"/>
      <c r="K1287" s="7"/>
      <c r="L1287" s="7"/>
      <c r="M1287" s="7"/>
      <c r="N1287" s="7"/>
      <c r="O1287" s="6"/>
      <c r="P1287" s="6"/>
      <c r="Q1287" s="6"/>
      <c r="R1287" s="6"/>
      <c r="S1287" s="6"/>
      <c r="T1287" s="6"/>
      <c r="U1287" s="6"/>
      <c r="V1287" s="7"/>
      <c r="W1287" s="7"/>
      <c r="X1287" s="7"/>
      <c r="Y1287" s="7"/>
      <c r="Z1287" s="6"/>
      <c r="AA1287" s="6"/>
      <c r="AB1287" s="6"/>
      <c r="AC1287" s="6" t="s">
        <v>102</v>
      </c>
      <c r="AD1287" s="6" t="s">
        <v>3422</v>
      </c>
      <c r="AE1287" s="6"/>
      <c r="AF1287" s="6"/>
      <c r="AG1287" s="6"/>
      <c r="AH1287" s="8" t="s">
        <v>398</v>
      </c>
    </row>
    <row r="1288" spans="1:34" customFormat="1" ht="36">
      <c r="A1288" s="5" t="s">
        <v>3423</v>
      </c>
      <c r="B1288" s="6" t="s">
        <v>42</v>
      </c>
      <c r="C1288" s="6" t="s">
        <v>65</v>
      </c>
      <c r="D1288" s="6" t="s">
        <v>318</v>
      </c>
      <c r="E1288" s="6" t="s">
        <v>36</v>
      </c>
      <c r="F1288" s="7">
        <f>IF(E1288="-",1,IF(G1288&gt;0,1,0))</f>
        <v>1</v>
      </c>
      <c r="G1288" s="7">
        <v>0</v>
      </c>
      <c r="H1288" s="7"/>
      <c r="I1288" s="7">
        <v>5</v>
      </c>
      <c r="J1288" s="7"/>
      <c r="K1288" s="7"/>
      <c r="L1288" s="7"/>
      <c r="M1288" s="7"/>
      <c r="N1288" s="7"/>
      <c r="O1288" s="6"/>
      <c r="P1288" s="6"/>
      <c r="Q1288" s="6"/>
      <c r="R1288" s="6"/>
      <c r="S1288" s="6"/>
      <c r="T1288" s="6"/>
      <c r="U1288" s="6"/>
      <c r="V1288" s="7"/>
      <c r="W1288" s="7"/>
      <c r="X1288" s="7"/>
      <c r="Y1288" s="7"/>
      <c r="Z1288" s="6"/>
      <c r="AA1288" s="6" t="s">
        <v>2068</v>
      </c>
      <c r="AB1288" s="6"/>
      <c r="AC1288" s="6"/>
      <c r="AD1288" s="6" t="s">
        <v>3424</v>
      </c>
      <c r="AE1288" s="6"/>
      <c r="AF1288" s="6"/>
      <c r="AG1288" s="6"/>
      <c r="AH1288" s="8" t="s">
        <v>523</v>
      </c>
    </row>
    <row r="1289" spans="1:34" customFormat="1" ht="48">
      <c r="A1289" s="5" t="s">
        <v>3425</v>
      </c>
      <c r="B1289" s="6" t="s">
        <v>42</v>
      </c>
      <c r="C1289" s="6" t="s">
        <v>96</v>
      </c>
      <c r="D1289" s="6" t="s">
        <v>262</v>
      </c>
      <c r="E1289" s="6" t="s">
        <v>36</v>
      </c>
      <c r="F1289" s="7">
        <f>IF(E1289="-",1,IF(G1289&gt;0,1,0))</f>
        <v>1</v>
      </c>
      <c r="G1289" s="7">
        <v>0</v>
      </c>
      <c r="H1289" s="7"/>
      <c r="I1289" s="7"/>
      <c r="J1289" s="7"/>
      <c r="K1289" s="7"/>
      <c r="L1289" s="7"/>
      <c r="M1289" s="7"/>
      <c r="N1289" s="7"/>
      <c r="O1289" s="6"/>
      <c r="P1289" s="6"/>
      <c r="Q1289" s="6"/>
      <c r="R1289" s="6"/>
      <c r="S1289" s="6"/>
      <c r="T1289" s="6"/>
      <c r="U1289" s="6"/>
      <c r="V1289" s="7">
        <v>4</v>
      </c>
      <c r="W1289" s="7">
        <v>2</v>
      </c>
      <c r="X1289" s="7">
        <v>4</v>
      </c>
      <c r="Y1289" s="7">
        <v>4</v>
      </c>
      <c r="Z1289" s="6"/>
      <c r="AA1289" s="6" t="s">
        <v>1112</v>
      </c>
      <c r="AB1289" s="6" t="s">
        <v>54</v>
      </c>
      <c r="AC1289" s="6"/>
      <c r="AD1289" s="6" t="s">
        <v>3426</v>
      </c>
      <c r="AE1289" s="6"/>
      <c r="AF1289" s="6"/>
      <c r="AG1289" s="6"/>
      <c r="AH1289" s="8" t="s">
        <v>1750</v>
      </c>
    </row>
    <row r="1290" spans="1:34" ht="36">
      <c r="A1290" s="9" t="s">
        <v>3427</v>
      </c>
      <c r="B1290" s="10" t="s">
        <v>42</v>
      </c>
      <c r="C1290" s="10" t="s">
        <v>91</v>
      </c>
      <c r="D1290" s="10" t="s">
        <v>78</v>
      </c>
      <c r="E1290" s="10" t="s">
        <v>45</v>
      </c>
      <c r="F1290" s="7">
        <f>IF(E1290="-",1,IF(G1290&gt;0,1,0))</f>
        <v>1</v>
      </c>
      <c r="G1290" s="7">
        <v>1</v>
      </c>
      <c r="H1290" s="7"/>
      <c r="I1290" s="7">
        <v>8</v>
      </c>
      <c r="J1290" s="7"/>
      <c r="K1290" s="7"/>
      <c r="L1290" s="7"/>
      <c r="M1290" s="7"/>
      <c r="N1290" s="7"/>
      <c r="O1290" s="10"/>
      <c r="P1290" s="10"/>
      <c r="Q1290" s="10"/>
      <c r="R1290" s="10"/>
      <c r="S1290" s="10"/>
      <c r="T1290" s="10"/>
      <c r="U1290" s="10"/>
      <c r="V1290" s="7"/>
      <c r="W1290" s="7"/>
      <c r="X1290" s="7"/>
      <c r="Y1290" s="7"/>
      <c r="Z1290" s="10" t="s">
        <v>156</v>
      </c>
      <c r="AA1290" s="10"/>
      <c r="AB1290" s="10"/>
      <c r="AC1290" s="12" t="s">
        <v>102</v>
      </c>
      <c r="AD1290" s="10" t="s">
        <v>3428</v>
      </c>
      <c r="AE1290" s="10"/>
      <c r="AF1290" s="10"/>
      <c r="AG1290" s="10"/>
      <c r="AH1290" s="11" t="s">
        <v>398</v>
      </c>
    </row>
    <row r="1291" spans="1:34" customFormat="1" ht="60">
      <c r="A1291" s="9" t="s">
        <v>3429</v>
      </c>
      <c r="B1291" s="10" t="s">
        <v>42</v>
      </c>
      <c r="C1291" s="10" t="s">
        <v>91</v>
      </c>
      <c r="D1291" s="10" t="s">
        <v>78</v>
      </c>
      <c r="E1291" s="10" t="s">
        <v>73</v>
      </c>
      <c r="F1291" s="7">
        <f>IF(E1291="-",1,IF(G1291&gt;0,1,0))</f>
        <v>1</v>
      </c>
      <c r="G1291" s="7">
        <v>2</v>
      </c>
      <c r="H1291" s="7"/>
      <c r="I1291" s="7">
        <v>5</v>
      </c>
      <c r="J1291" s="7"/>
      <c r="K1291" s="7"/>
      <c r="L1291" s="7"/>
      <c r="M1291" s="7"/>
      <c r="N1291" s="7"/>
      <c r="O1291" s="10"/>
      <c r="P1291" s="10"/>
      <c r="Q1291" s="10"/>
      <c r="R1291" s="10"/>
      <c r="S1291" s="10"/>
      <c r="T1291" s="10"/>
      <c r="U1291" s="10"/>
      <c r="V1291" s="7"/>
      <c r="W1291" s="7"/>
      <c r="X1291" s="7"/>
      <c r="Y1291" s="7"/>
      <c r="Z1291" s="10" t="s">
        <v>156</v>
      </c>
      <c r="AA1291" s="10"/>
      <c r="AB1291" s="10"/>
      <c r="AC1291" s="12" t="s">
        <v>876</v>
      </c>
      <c r="AD1291" s="10" t="s">
        <v>3430</v>
      </c>
      <c r="AE1291" s="10"/>
      <c r="AF1291" s="10"/>
      <c r="AG1291" s="10"/>
      <c r="AH1291" s="11" t="s">
        <v>108</v>
      </c>
    </row>
    <row r="1292" spans="1:34" customFormat="1" ht="15">
      <c r="A1292" s="5" t="s">
        <v>3431</v>
      </c>
      <c r="B1292" s="6" t="s">
        <v>42</v>
      </c>
      <c r="C1292" s="6" t="s">
        <v>96</v>
      </c>
      <c r="D1292" s="6" t="s">
        <v>127</v>
      </c>
      <c r="E1292" s="6" t="s">
        <v>66</v>
      </c>
      <c r="F1292" s="7">
        <f>IF(E1292="-",1,IF(G1292&gt;0,1,0))</f>
        <v>1</v>
      </c>
      <c r="G1292" s="7">
        <v>3</v>
      </c>
      <c r="H1292" s="7"/>
      <c r="I1292" s="7"/>
      <c r="J1292" s="7"/>
      <c r="K1292" s="7"/>
      <c r="L1292" s="7"/>
      <c r="M1292" s="7"/>
      <c r="N1292" s="7"/>
      <c r="O1292" s="6"/>
      <c r="P1292" s="6"/>
      <c r="Q1292" s="6"/>
      <c r="R1292" s="6"/>
      <c r="S1292" s="6"/>
      <c r="T1292" s="6"/>
      <c r="U1292" s="6"/>
      <c r="V1292" s="7">
        <v>1</v>
      </c>
      <c r="W1292" s="7">
        <v>1</v>
      </c>
      <c r="X1292" s="7">
        <v>0</v>
      </c>
      <c r="Y1292" s="7">
        <v>2</v>
      </c>
      <c r="Z1292" s="6"/>
      <c r="AA1292" s="6" t="s">
        <v>79</v>
      </c>
      <c r="AB1292" s="6"/>
      <c r="AC1292" s="6"/>
      <c r="AD1292" s="6" t="s">
        <v>3432</v>
      </c>
      <c r="AE1292" s="6"/>
      <c r="AF1292" s="6"/>
      <c r="AG1292" s="6"/>
      <c r="AH1292" s="8" t="s">
        <v>537</v>
      </c>
    </row>
    <row r="1293" spans="1:34" customFormat="1" ht="36">
      <c r="A1293" s="5" t="s">
        <v>3433</v>
      </c>
      <c r="B1293" s="6" t="s">
        <v>42</v>
      </c>
      <c r="C1293" s="6" t="s">
        <v>43</v>
      </c>
      <c r="D1293" s="6" t="s">
        <v>209</v>
      </c>
      <c r="E1293" s="6" t="s">
        <v>36</v>
      </c>
      <c r="F1293" s="7">
        <f>IF(E1293="-",1,IF(G1293&gt;0,1,0))</f>
        <v>1</v>
      </c>
      <c r="G1293" s="7">
        <v>0</v>
      </c>
      <c r="H1293" s="7"/>
      <c r="I1293" s="7"/>
      <c r="J1293" s="7"/>
      <c r="K1293" s="7"/>
      <c r="L1293" s="7"/>
      <c r="M1293" s="7"/>
      <c r="N1293" s="7"/>
      <c r="O1293" s="6"/>
      <c r="P1293" s="6"/>
      <c r="Q1293" s="6"/>
      <c r="R1293" s="6"/>
      <c r="S1293" s="6"/>
      <c r="T1293" s="6"/>
      <c r="U1293" s="6"/>
      <c r="V1293" s="7"/>
      <c r="W1293" s="7"/>
      <c r="X1293" s="7"/>
      <c r="Y1293" s="7"/>
      <c r="Z1293" s="6"/>
      <c r="AA1293" s="6"/>
      <c r="AB1293" s="6"/>
      <c r="AC1293" s="6" t="s">
        <v>102</v>
      </c>
      <c r="AD1293" s="6" t="s">
        <v>3434</v>
      </c>
      <c r="AE1293" s="6" t="s">
        <v>3435</v>
      </c>
      <c r="AF1293" s="6"/>
      <c r="AG1293" s="6"/>
      <c r="AH1293" s="8" t="s">
        <v>1071</v>
      </c>
    </row>
    <row r="1294" spans="1:34" customFormat="1" ht="60">
      <c r="A1294" s="9" t="s">
        <v>3436</v>
      </c>
      <c r="B1294" s="10" t="s">
        <v>42</v>
      </c>
      <c r="C1294" s="10" t="s">
        <v>91</v>
      </c>
      <c r="D1294" s="10" t="s">
        <v>209</v>
      </c>
      <c r="E1294" s="10" t="s">
        <v>36</v>
      </c>
      <c r="F1294" s="7">
        <f>IF(E1294="-",1,IF(G1294&gt;0,1,0))</f>
        <v>1</v>
      </c>
      <c r="G1294" s="7">
        <v>0</v>
      </c>
      <c r="H1294" s="7"/>
      <c r="I1294" s="7">
        <v>1</v>
      </c>
      <c r="J1294" s="7"/>
      <c r="K1294" s="7"/>
      <c r="L1294" s="7"/>
      <c r="M1294" s="7"/>
      <c r="N1294" s="7"/>
      <c r="O1294" s="10"/>
      <c r="P1294" s="10"/>
      <c r="Q1294" s="10"/>
      <c r="R1294" s="10"/>
      <c r="S1294" s="10"/>
      <c r="T1294" s="10"/>
      <c r="U1294" s="10"/>
      <c r="V1294" s="7"/>
      <c r="W1294" s="7"/>
      <c r="X1294" s="7"/>
      <c r="Y1294" s="7"/>
      <c r="Z1294" s="10" t="s">
        <v>3437</v>
      </c>
      <c r="AA1294" s="10"/>
      <c r="AB1294" s="10"/>
      <c r="AC1294" s="12" t="s">
        <v>876</v>
      </c>
      <c r="AD1294" s="10" t="s">
        <v>3438</v>
      </c>
      <c r="AE1294" s="10"/>
      <c r="AF1294" s="10" t="s">
        <v>3439</v>
      </c>
      <c r="AG1294" s="10"/>
      <c r="AH1294" s="11" t="s">
        <v>214</v>
      </c>
    </row>
    <row r="1295" spans="1:34" customFormat="1" ht="24">
      <c r="A1295" s="5" t="s">
        <v>3440</v>
      </c>
      <c r="B1295" s="6" t="s">
        <v>42</v>
      </c>
      <c r="C1295" s="6" t="s">
        <v>65</v>
      </c>
      <c r="D1295" s="6" t="s">
        <v>127</v>
      </c>
      <c r="E1295" s="6" t="s">
        <v>66</v>
      </c>
      <c r="F1295" s="7">
        <f>IF(E1295="-",1,IF(G1295&gt;0,1,0))</f>
        <v>1</v>
      </c>
      <c r="G1295" s="7">
        <v>3</v>
      </c>
      <c r="H1295" s="7"/>
      <c r="I1295" s="7" t="s">
        <v>36</v>
      </c>
      <c r="J1295" s="7"/>
      <c r="K1295" s="7"/>
      <c r="L1295" s="7"/>
      <c r="M1295" s="7"/>
      <c r="N1295" s="7"/>
      <c r="O1295" s="6"/>
      <c r="P1295" s="6"/>
      <c r="Q1295" s="6"/>
      <c r="R1295" s="6"/>
      <c r="S1295" s="6"/>
      <c r="T1295" s="6"/>
      <c r="U1295" s="6"/>
      <c r="V1295" s="7"/>
      <c r="W1295" s="7"/>
      <c r="X1295" s="7"/>
      <c r="Y1295" s="7"/>
      <c r="Z1295" s="6"/>
      <c r="AA1295" s="6" t="s">
        <v>448</v>
      </c>
      <c r="AB1295" s="6"/>
      <c r="AC1295" s="6"/>
      <c r="AD1295" s="6" t="s">
        <v>3441</v>
      </c>
      <c r="AE1295" s="6"/>
      <c r="AF1295" s="6"/>
      <c r="AG1295" s="6"/>
      <c r="AH1295" s="8" t="s">
        <v>1220</v>
      </c>
    </row>
    <row r="1296" spans="1:34" customFormat="1" ht="48">
      <c r="A1296" s="5" t="s">
        <v>3442</v>
      </c>
      <c r="B1296" s="6" t="s">
        <v>126</v>
      </c>
      <c r="C1296" s="6" t="s">
        <v>126</v>
      </c>
      <c r="D1296" s="6" t="s">
        <v>44</v>
      </c>
      <c r="E1296" s="6" t="s">
        <v>45</v>
      </c>
      <c r="F1296" s="7">
        <f>IF(E1296="-",1,IF(G1296&gt;0,1,0))</f>
        <v>0</v>
      </c>
      <c r="G1296" s="7">
        <v>0</v>
      </c>
      <c r="H1296" s="7"/>
      <c r="I1296" s="7"/>
      <c r="J1296" s="7"/>
      <c r="K1296" s="7"/>
      <c r="L1296" s="7"/>
      <c r="M1296" s="7"/>
      <c r="N1296" s="7"/>
      <c r="O1296" s="6"/>
      <c r="P1296" s="6"/>
      <c r="Q1296" s="6"/>
      <c r="R1296" s="6"/>
      <c r="S1296" s="6" t="s">
        <v>128</v>
      </c>
      <c r="T1296" s="6" t="s">
        <v>129</v>
      </c>
      <c r="U1296" s="6" t="s">
        <v>151</v>
      </c>
      <c r="V1296" s="7">
        <v>7</v>
      </c>
      <c r="W1296" s="7">
        <v>2</v>
      </c>
      <c r="X1296" s="7">
        <v>5</v>
      </c>
      <c r="Y1296" s="7">
        <v>4</v>
      </c>
      <c r="Z1296" s="6"/>
      <c r="AA1296" s="6" t="s">
        <v>2311</v>
      </c>
      <c r="AB1296" s="6"/>
      <c r="AC1296" s="6"/>
      <c r="AD1296" s="6" t="s">
        <v>3443</v>
      </c>
      <c r="AE1296" s="6"/>
      <c r="AF1296" s="6"/>
      <c r="AG1296" s="6"/>
      <c r="AH1296" s="8" t="s">
        <v>729</v>
      </c>
    </row>
    <row r="1297" spans="1:34" customFormat="1" ht="48">
      <c r="A1297" s="5" t="s">
        <v>3444</v>
      </c>
      <c r="B1297" s="6" t="s">
        <v>126</v>
      </c>
      <c r="C1297" s="6" t="s">
        <v>126</v>
      </c>
      <c r="D1297" s="6" t="s">
        <v>44</v>
      </c>
      <c r="E1297" s="6"/>
      <c r="F1297" s="7"/>
      <c r="G1297" s="7"/>
      <c r="H1297" s="7"/>
      <c r="I1297" s="7"/>
      <c r="J1297" s="7"/>
      <c r="K1297" s="7"/>
      <c r="L1297" s="7"/>
      <c r="M1297" s="7"/>
      <c r="N1297" s="7"/>
      <c r="O1297" s="6"/>
      <c r="P1297" s="6"/>
      <c r="Q1297" s="6"/>
      <c r="R1297" s="6"/>
      <c r="S1297" s="6" t="s">
        <v>128</v>
      </c>
      <c r="T1297" s="6" t="s">
        <v>135</v>
      </c>
      <c r="U1297" s="6" t="s">
        <v>151</v>
      </c>
      <c r="V1297" s="7">
        <v>7</v>
      </c>
      <c r="W1297" s="7">
        <v>6</v>
      </c>
      <c r="X1297" s="7">
        <v>5</v>
      </c>
      <c r="Y1297" s="7">
        <v>8</v>
      </c>
      <c r="Z1297" s="6"/>
      <c r="AA1297" s="6" t="s">
        <v>2311</v>
      </c>
      <c r="AB1297" s="6"/>
      <c r="AC1297" s="6"/>
      <c r="AD1297" s="6" t="s">
        <v>3443</v>
      </c>
      <c r="AE1297" s="6"/>
      <c r="AF1297" s="6"/>
      <c r="AG1297" s="6"/>
      <c r="AH1297" s="8" t="s">
        <v>729</v>
      </c>
    </row>
    <row r="1298" spans="1:34" customFormat="1" ht="48">
      <c r="A1298" s="9" t="s">
        <v>3445</v>
      </c>
      <c r="B1298" s="10" t="s">
        <v>42</v>
      </c>
      <c r="C1298" s="10" t="s">
        <v>91</v>
      </c>
      <c r="D1298" s="6" t="s">
        <v>51</v>
      </c>
      <c r="E1298" s="10" t="s">
        <v>73</v>
      </c>
      <c r="F1298" s="7">
        <f>IF(E1298="-",1,IF(G1298&gt;0,1,0))</f>
        <v>1</v>
      </c>
      <c r="G1298" s="7">
        <v>4</v>
      </c>
      <c r="H1298" s="7"/>
      <c r="I1298" s="7">
        <v>5</v>
      </c>
      <c r="J1298" s="7"/>
      <c r="K1298" s="7"/>
      <c r="L1298" s="7"/>
      <c r="M1298" s="7"/>
      <c r="N1298" s="7"/>
      <c r="O1298" s="10"/>
      <c r="P1298" s="10"/>
      <c r="Q1298" s="10"/>
      <c r="R1298" s="10"/>
      <c r="S1298" s="10"/>
      <c r="T1298" s="10"/>
      <c r="U1298" s="10"/>
      <c r="V1298" s="7"/>
      <c r="W1298" s="7"/>
      <c r="X1298" s="7"/>
      <c r="Y1298" s="7"/>
      <c r="Z1298" s="10" t="s">
        <v>411</v>
      </c>
      <c r="AA1298" s="10"/>
      <c r="AB1298" s="10"/>
      <c r="AC1298" s="12" t="s">
        <v>102</v>
      </c>
      <c r="AD1298" s="10" t="s">
        <v>3446</v>
      </c>
      <c r="AE1298" s="10"/>
      <c r="AF1298" s="10"/>
      <c r="AG1298" s="10"/>
      <c r="AH1298" s="11" t="s">
        <v>471</v>
      </c>
    </row>
    <row r="1299" spans="1:34" customFormat="1" ht="36">
      <c r="A1299" s="5" t="s">
        <v>3447</v>
      </c>
      <c r="B1299" s="6" t="s">
        <v>42</v>
      </c>
      <c r="C1299" s="6" t="s">
        <v>96</v>
      </c>
      <c r="D1299" s="6" t="s">
        <v>262</v>
      </c>
      <c r="E1299" s="6" t="s">
        <v>36</v>
      </c>
      <c r="F1299" s="7">
        <f>IF(E1299="-",1,IF(G1299&gt;0,1,0))</f>
        <v>1</v>
      </c>
      <c r="G1299" s="7">
        <v>0</v>
      </c>
      <c r="H1299" s="7"/>
      <c r="I1299" s="7"/>
      <c r="J1299" s="7"/>
      <c r="K1299" s="7"/>
      <c r="L1299" s="7"/>
      <c r="M1299" s="7"/>
      <c r="N1299" s="7"/>
      <c r="O1299" s="6"/>
      <c r="P1299" s="6"/>
      <c r="Q1299" s="6"/>
      <c r="R1299" s="6"/>
      <c r="S1299" s="6"/>
      <c r="T1299" s="6"/>
      <c r="U1299" s="6"/>
      <c r="V1299" s="7">
        <v>4</v>
      </c>
      <c r="W1299" s="7">
        <v>4</v>
      </c>
      <c r="X1299" s="7">
        <v>3</v>
      </c>
      <c r="Y1299" s="7">
        <v>4</v>
      </c>
      <c r="Z1299" s="6"/>
      <c r="AA1299" s="6" t="s">
        <v>2287</v>
      </c>
      <c r="AB1299" s="6"/>
      <c r="AC1299" s="6"/>
      <c r="AD1299" s="6" t="s">
        <v>3448</v>
      </c>
      <c r="AE1299" s="6"/>
      <c r="AF1299" s="6"/>
      <c r="AG1299" s="6"/>
      <c r="AH1299" s="8" t="s">
        <v>1750</v>
      </c>
    </row>
    <row r="1300" spans="1:34" customFormat="1" ht="24">
      <c r="A1300" s="5" t="s">
        <v>3449</v>
      </c>
      <c r="B1300" s="6" t="s">
        <v>42</v>
      </c>
      <c r="C1300" s="6" t="s">
        <v>50</v>
      </c>
      <c r="D1300" s="6" t="s">
        <v>127</v>
      </c>
      <c r="E1300" s="6" t="s">
        <v>45</v>
      </c>
      <c r="F1300" s="7">
        <f>IF(E1300="-",1,IF(G1300&gt;0,1,0))</f>
        <v>1</v>
      </c>
      <c r="G1300" s="7">
        <v>1</v>
      </c>
      <c r="H1300" s="7"/>
      <c r="I1300" s="7"/>
      <c r="J1300" s="7"/>
      <c r="K1300" s="7"/>
      <c r="L1300" s="7"/>
      <c r="M1300" s="7"/>
      <c r="N1300" s="7"/>
      <c r="O1300" s="6"/>
      <c r="P1300" s="6"/>
      <c r="Q1300" s="6"/>
      <c r="R1300" s="6"/>
      <c r="S1300" s="6"/>
      <c r="T1300" s="6"/>
      <c r="U1300" s="6"/>
      <c r="V1300" s="7">
        <v>6</v>
      </c>
      <c r="W1300" s="7">
        <v>4</v>
      </c>
      <c r="X1300" s="7">
        <v>7</v>
      </c>
      <c r="Y1300" s="7">
        <v>5</v>
      </c>
      <c r="Z1300" s="6" t="s">
        <v>106</v>
      </c>
      <c r="AA1300" s="6" t="s">
        <v>1112</v>
      </c>
      <c r="AB1300" s="6" t="s">
        <v>54</v>
      </c>
      <c r="AC1300" s="6"/>
      <c r="AD1300" s="6" t="s">
        <v>3450</v>
      </c>
      <c r="AE1300" s="6"/>
      <c r="AF1300" s="6"/>
      <c r="AG1300" s="6"/>
      <c r="AH1300" s="8" t="s">
        <v>1202</v>
      </c>
    </row>
    <row r="1301" spans="1:34" customFormat="1" ht="60">
      <c r="A1301" s="5" t="s">
        <v>3451</v>
      </c>
      <c r="B1301" s="6" t="s">
        <v>42</v>
      </c>
      <c r="C1301" s="6" t="s">
        <v>327</v>
      </c>
      <c r="D1301" s="6" t="s">
        <v>51</v>
      </c>
      <c r="E1301" s="6" t="s">
        <v>66</v>
      </c>
      <c r="F1301" s="7">
        <f>IF(E1301="-",1,IF(G1301&gt;0,1,0))</f>
        <v>1</v>
      </c>
      <c r="G1301" s="7">
        <v>4</v>
      </c>
      <c r="H1301" s="7"/>
      <c r="I1301" s="7"/>
      <c r="J1301" s="7"/>
      <c r="K1301" s="7"/>
      <c r="L1301" s="7"/>
      <c r="M1301" s="7">
        <v>4</v>
      </c>
      <c r="N1301" s="7"/>
      <c r="O1301" s="6"/>
      <c r="P1301" s="6"/>
      <c r="Q1301" s="6"/>
      <c r="R1301" s="6"/>
      <c r="S1301" s="6"/>
      <c r="T1301" s="6"/>
      <c r="U1301" s="6"/>
      <c r="V1301" s="7"/>
      <c r="W1301" s="7"/>
      <c r="X1301" s="7"/>
      <c r="Y1301" s="7"/>
      <c r="Z1301" s="6"/>
      <c r="AA1301" s="6"/>
      <c r="AB1301" s="6"/>
      <c r="AC1301" s="6" t="s">
        <v>145</v>
      </c>
      <c r="AD1301" s="6" t="s">
        <v>3452</v>
      </c>
      <c r="AE1301" s="6"/>
      <c r="AF1301" s="6" t="s">
        <v>3453</v>
      </c>
      <c r="AG1301" s="6"/>
      <c r="AH1301" s="8" t="s">
        <v>316</v>
      </c>
    </row>
    <row r="1302" spans="1:34" customFormat="1" ht="36">
      <c r="A1302" s="9" t="s">
        <v>3454</v>
      </c>
      <c r="B1302" s="6" t="s">
        <v>42</v>
      </c>
      <c r="C1302" s="10" t="s">
        <v>58</v>
      </c>
      <c r="D1302" s="10" t="s">
        <v>262</v>
      </c>
      <c r="E1302" s="10" t="s">
        <v>36</v>
      </c>
      <c r="F1302" s="7">
        <f>IF(E1302="-",1,IF(G1302&gt;0,1,0))</f>
        <v>1</v>
      </c>
      <c r="G1302" s="7">
        <v>0</v>
      </c>
      <c r="H1302" s="7"/>
      <c r="I1302" s="7"/>
      <c r="J1302" s="7"/>
      <c r="K1302" s="7"/>
      <c r="L1302" s="7"/>
      <c r="M1302" s="7"/>
      <c r="N1302" s="7"/>
      <c r="O1302" s="6"/>
      <c r="P1302" s="6"/>
      <c r="Q1302" s="6"/>
      <c r="R1302" s="6"/>
      <c r="S1302" s="6"/>
      <c r="T1302" s="10"/>
      <c r="U1302" s="6"/>
      <c r="V1302" s="7"/>
      <c r="W1302" s="7"/>
      <c r="X1302" s="7"/>
      <c r="Y1302" s="7"/>
      <c r="Z1302" s="10" t="s">
        <v>406</v>
      </c>
      <c r="AA1302" s="10"/>
      <c r="AB1302" s="10"/>
      <c r="AC1302" s="10"/>
      <c r="AD1302" s="10" t="s">
        <v>3455</v>
      </c>
      <c r="AE1302" s="10" t="s">
        <v>3456</v>
      </c>
      <c r="AF1302" s="10"/>
      <c r="AG1302" s="10"/>
      <c r="AH1302" s="11" t="s">
        <v>63</v>
      </c>
    </row>
    <row r="1303" spans="1:34" customFormat="1" ht="60">
      <c r="A1303" s="5" t="s">
        <v>3457</v>
      </c>
      <c r="B1303" s="6" t="s">
        <v>42</v>
      </c>
      <c r="C1303" s="6" t="s">
        <v>327</v>
      </c>
      <c r="D1303" s="6" t="s">
        <v>51</v>
      </c>
      <c r="E1303" s="6" t="s">
        <v>45</v>
      </c>
      <c r="F1303" s="7">
        <f>IF(E1303="-",1,IF(G1303&gt;0,1,0))</f>
        <v>1</v>
      </c>
      <c r="G1303" s="7">
        <v>2</v>
      </c>
      <c r="H1303" s="7"/>
      <c r="I1303" s="7"/>
      <c r="J1303" s="7"/>
      <c r="K1303" s="7"/>
      <c r="L1303" s="7"/>
      <c r="M1303" s="7">
        <v>6</v>
      </c>
      <c r="N1303" s="7"/>
      <c r="O1303" s="6"/>
      <c r="P1303" s="6"/>
      <c r="Q1303" s="6"/>
      <c r="R1303" s="6"/>
      <c r="S1303" s="6"/>
      <c r="T1303" s="6"/>
      <c r="U1303" s="6"/>
      <c r="V1303" s="7"/>
      <c r="W1303" s="7"/>
      <c r="X1303" s="7"/>
      <c r="Y1303" s="7"/>
      <c r="Z1303" s="6"/>
      <c r="AA1303" s="6"/>
      <c r="AB1303" s="6"/>
      <c r="AC1303" s="6" t="s">
        <v>145</v>
      </c>
      <c r="AD1303" s="6" t="s">
        <v>3458</v>
      </c>
      <c r="AE1303" s="6"/>
      <c r="AF1303" s="6" t="s">
        <v>3459</v>
      </c>
      <c r="AG1303" s="6"/>
      <c r="AH1303" s="8" t="s">
        <v>479</v>
      </c>
    </row>
    <row r="1304" spans="1:34" customFormat="1" ht="36">
      <c r="A1304" s="5" t="s">
        <v>3460</v>
      </c>
      <c r="B1304" s="6" t="s">
        <v>42</v>
      </c>
      <c r="C1304" s="6" t="s">
        <v>50</v>
      </c>
      <c r="D1304" s="6" t="s">
        <v>127</v>
      </c>
      <c r="E1304" s="6" t="s">
        <v>66</v>
      </c>
      <c r="F1304" s="7">
        <f>IF(E1304="-",1,IF(G1304&gt;0,1,0))</f>
        <v>1</v>
      </c>
      <c r="G1304" s="7">
        <v>3</v>
      </c>
      <c r="H1304" s="7"/>
      <c r="I1304" s="7"/>
      <c r="J1304" s="7"/>
      <c r="K1304" s="7"/>
      <c r="L1304" s="7"/>
      <c r="M1304" s="7"/>
      <c r="N1304" s="7"/>
      <c r="O1304" s="6"/>
      <c r="P1304" s="6"/>
      <c r="Q1304" s="6"/>
      <c r="R1304" s="6"/>
      <c r="S1304" s="6"/>
      <c r="T1304" s="6"/>
      <c r="U1304" s="6"/>
      <c r="V1304" s="7">
        <v>3</v>
      </c>
      <c r="W1304" s="7">
        <v>2</v>
      </c>
      <c r="X1304" s="7">
        <v>1</v>
      </c>
      <c r="Y1304" s="7">
        <v>3</v>
      </c>
      <c r="Z1304" s="6" t="s">
        <v>1836</v>
      </c>
      <c r="AA1304" s="6" t="s">
        <v>79</v>
      </c>
      <c r="AB1304" s="6"/>
      <c r="AC1304" s="6"/>
      <c r="AD1304" s="6" t="s">
        <v>3461</v>
      </c>
      <c r="AE1304" s="6"/>
      <c r="AF1304" s="6"/>
      <c r="AG1304" s="6"/>
      <c r="AH1304" s="8" t="s">
        <v>729</v>
      </c>
    </row>
    <row r="1305" spans="1:34" customFormat="1" ht="36">
      <c r="A1305" s="9" t="s">
        <v>3462</v>
      </c>
      <c r="B1305" s="10" t="s">
        <v>42</v>
      </c>
      <c r="C1305" s="10" t="s">
        <v>91</v>
      </c>
      <c r="D1305" s="10" t="s">
        <v>127</v>
      </c>
      <c r="E1305" s="10" t="s">
        <v>73</v>
      </c>
      <c r="F1305" s="7">
        <f>IF(E1305="-",1,IF(G1305&gt;0,1,0))</f>
        <v>1</v>
      </c>
      <c r="G1305" s="7">
        <v>1</v>
      </c>
      <c r="H1305" s="7"/>
      <c r="I1305" s="7">
        <v>5</v>
      </c>
      <c r="J1305" s="7"/>
      <c r="K1305" s="7"/>
      <c r="L1305" s="7"/>
      <c r="M1305" s="7"/>
      <c r="N1305" s="7"/>
      <c r="O1305" s="10"/>
      <c r="P1305" s="10"/>
      <c r="Q1305" s="10"/>
      <c r="R1305" s="10"/>
      <c r="S1305" s="10"/>
      <c r="T1305" s="10"/>
      <c r="U1305" s="10"/>
      <c r="V1305" s="7"/>
      <c r="W1305" s="7"/>
      <c r="X1305" s="7"/>
      <c r="Y1305" s="7"/>
      <c r="Z1305" s="10" t="s">
        <v>3463</v>
      </c>
      <c r="AA1305" s="10"/>
      <c r="AB1305" s="10"/>
      <c r="AC1305" s="12" t="s">
        <v>46</v>
      </c>
      <c r="AD1305" s="10" t="s">
        <v>3464</v>
      </c>
      <c r="AE1305" s="10"/>
      <c r="AF1305" s="10"/>
      <c r="AG1305" s="10"/>
      <c r="AH1305" s="11" t="s">
        <v>891</v>
      </c>
    </row>
    <row r="1306" spans="1:34" customFormat="1" ht="36">
      <c r="A1306" s="9" t="s">
        <v>3465</v>
      </c>
      <c r="B1306" s="10" t="s">
        <v>42</v>
      </c>
      <c r="C1306" s="10" t="s">
        <v>91</v>
      </c>
      <c r="D1306" s="10" t="s">
        <v>35</v>
      </c>
      <c r="E1306" s="10" t="s">
        <v>36</v>
      </c>
      <c r="F1306" s="7">
        <f>IF(E1306="-",1,IF(G1306&gt;0,1,0))</f>
        <v>1</v>
      </c>
      <c r="G1306" s="7">
        <v>0</v>
      </c>
      <c r="H1306" s="7"/>
      <c r="I1306" s="7">
        <v>5</v>
      </c>
      <c r="J1306" s="7"/>
      <c r="K1306" s="7"/>
      <c r="L1306" s="7"/>
      <c r="M1306" s="7"/>
      <c r="N1306" s="7"/>
      <c r="O1306" s="10"/>
      <c r="P1306" s="10"/>
      <c r="Q1306" s="10"/>
      <c r="R1306" s="10"/>
      <c r="S1306" s="10"/>
      <c r="T1306" s="10"/>
      <c r="U1306" s="10"/>
      <c r="V1306" s="7"/>
      <c r="W1306" s="7"/>
      <c r="X1306" s="7"/>
      <c r="Y1306" s="7"/>
      <c r="Z1306" s="10" t="s">
        <v>3466</v>
      </c>
      <c r="AA1306" s="10"/>
      <c r="AB1306" s="10"/>
      <c r="AC1306" s="12" t="s">
        <v>46</v>
      </c>
      <c r="AD1306" s="10" t="s">
        <v>3467</v>
      </c>
      <c r="AE1306" s="10"/>
      <c r="AF1306" s="10"/>
      <c r="AG1306" s="10"/>
      <c r="AH1306" s="11" t="s">
        <v>988</v>
      </c>
    </row>
    <row r="1307" spans="1:34" ht="36">
      <c r="A1307" s="5" t="s">
        <v>3468</v>
      </c>
      <c r="B1307" s="6" t="s">
        <v>42</v>
      </c>
      <c r="C1307" s="6" t="s">
        <v>161</v>
      </c>
      <c r="D1307" s="6" t="s">
        <v>78</v>
      </c>
      <c r="E1307" s="6" t="s">
        <v>138</v>
      </c>
      <c r="F1307" s="7">
        <f>IF(E1307="-",1,IF(G1307&gt;0,1,0))</f>
        <v>1</v>
      </c>
      <c r="G1307" s="7">
        <v>1</v>
      </c>
      <c r="H1307" s="7"/>
      <c r="I1307" s="7"/>
      <c r="J1307" s="7"/>
      <c r="K1307" s="7">
        <v>3</v>
      </c>
      <c r="L1307" s="7"/>
      <c r="M1307" s="7"/>
      <c r="N1307" s="7"/>
      <c r="O1307" s="6"/>
      <c r="P1307" s="6"/>
      <c r="Q1307" s="6"/>
      <c r="R1307" s="6"/>
      <c r="S1307" s="6"/>
      <c r="T1307" s="6"/>
      <c r="U1307" s="6"/>
      <c r="V1307" s="7"/>
      <c r="W1307" s="7"/>
      <c r="X1307" s="7"/>
      <c r="Y1307" s="7"/>
      <c r="Z1307" s="6" t="s">
        <v>156</v>
      </c>
      <c r="AA1307" s="6" t="s">
        <v>122</v>
      </c>
      <c r="AB1307" s="6"/>
      <c r="AC1307" s="6"/>
      <c r="AD1307" s="6" t="s">
        <v>3469</v>
      </c>
      <c r="AE1307" s="6"/>
      <c r="AF1307" s="6"/>
      <c r="AG1307" s="6"/>
      <c r="AH1307" s="8" t="s">
        <v>3470</v>
      </c>
    </row>
    <row r="1308" spans="1:34" customFormat="1" ht="60">
      <c r="A1308" s="5" t="s">
        <v>3471</v>
      </c>
      <c r="B1308" s="6" t="s">
        <v>42</v>
      </c>
      <c r="C1308" s="6" t="s">
        <v>393</v>
      </c>
      <c r="D1308" s="6" t="s">
        <v>318</v>
      </c>
      <c r="E1308" s="6" t="s">
        <v>36</v>
      </c>
      <c r="F1308" s="7">
        <f>IF(E1308="-",1,IF(G1308&gt;0,1,0))</f>
        <v>1</v>
      </c>
      <c r="G1308" s="7">
        <v>0</v>
      </c>
      <c r="H1308" s="7"/>
      <c r="I1308" s="7"/>
      <c r="J1308" s="7"/>
      <c r="K1308" s="7"/>
      <c r="L1308" s="7"/>
      <c r="M1308" s="7"/>
      <c r="N1308" s="7"/>
      <c r="O1308" s="6"/>
      <c r="P1308" s="6"/>
      <c r="Q1308" s="6"/>
      <c r="R1308" s="6"/>
      <c r="S1308" s="6"/>
      <c r="T1308" s="6"/>
      <c r="U1308" s="6"/>
      <c r="V1308" s="7"/>
      <c r="W1308" s="7"/>
      <c r="X1308" s="7"/>
      <c r="Y1308" s="7"/>
      <c r="Z1308" s="6" t="s">
        <v>126</v>
      </c>
      <c r="AA1308" s="6"/>
      <c r="AB1308" s="6"/>
      <c r="AC1308" s="14" t="s">
        <v>145</v>
      </c>
      <c r="AD1308" s="6" t="s">
        <v>3472</v>
      </c>
      <c r="AE1308" s="6"/>
      <c r="AF1308" s="6"/>
      <c r="AG1308" s="6"/>
      <c r="AH1308" s="8" t="s">
        <v>2715</v>
      </c>
    </row>
    <row r="1309" spans="1:34" customFormat="1" ht="36">
      <c r="A1309" s="9" t="s">
        <v>3473</v>
      </c>
      <c r="B1309" s="10" t="s">
        <v>42</v>
      </c>
      <c r="C1309" s="10" t="s">
        <v>91</v>
      </c>
      <c r="D1309" s="6" t="s">
        <v>51</v>
      </c>
      <c r="E1309" s="10" t="s">
        <v>73</v>
      </c>
      <c r="F1309" s="7">
        <f>IF(E1309="-",1,IF(G1309&gt;0,1,0))</f>
        <v>1</v>
      </c>
      <c r="G1309" s="7">
        <v>4</v>
      </c>
      <c r="H1309" s="7"/>
      <c r="I1309" s="7">
        <v>4</v>
      </c>
      <c r="J1309" s="7"/>
      <c r="K1309" s="7"/>
      <c r="L1309" s="7"/>
      <c r="M1309" s="7"/>
      <c r="N1309" s="7"/>
      <c r="O1309" s="10"/>
      <c r="P1309" s="10"/>
      <c r="Q1309" s="10"/>
      <c r="R1309" s="10"/>
      <c r="S1309" s="10"/>
      <c r="T1309" s="10"/>
      <c r="U1309" s="10"/>
      <c r="V1309" s="7"/>
      <c r="W1309" s="7"/>
      <c r="X1309" s="7"/>
      <c r="Y1309" s="7"/>
      <c r="Z1309" s="10" t="s">
        <v>3474</v>
      </c>
      <c r="AA1309" s="10"/>
      <c r="AB1309" s="10"/>
      <c r="AC1309" s="12" t="s">
        <v>46</v>
      </c>
      <c r="AD1309" s="10" t="s">
        <v>3475</v>
      </c>
      <c r="AE1309" s="10"/>
      <c r="AF1309" s="10"/>
      <c r="AG1309" s="10"/>
      <c r="AH1309" s="11" t="s">
        <v>813</v>
      </c>
    </row>
    <row r="1310" spans="1:34" customFormat="1" ht="15">
      <c r="A1310" s="5" t="s">
        <v>3476</v>
      </c>
      <c r="B1310" s="6" t="s">
        <v>126</v>
      </c>
      <c r="C1310" s="6" t="s">
        <v>126</v>
      </c>
      <c r="D1310" s="6" t="s">
        <v>51</v>
      </c>
      <c r="E1310" s="6" t="s">
        <v>73</v>
      </c>
      <c r="F1310" s="7">
        <f>IF(E1310="-",1,IF(G1310&gt;0,1,0))</f>
        <v>1</v>
      </c>
      <c r="G1310" s="7">
        <v>1</v>
      </c>
      <c r="H1310" s="7"/>
      <c r="I1310" s="7"/>
      <c r="J1310" s="7"/>
      <c r="K1310" s="7"/>
      <c r="L1310" s="7"/>
      <c r="M1310" s="7"/>
      <c r="N1310" s="7"/>
      <c r="O1310" s="6"/>
      <c r="P1310" s="6"/>
      <c r="Q1310" s="6"/>
      <c r="R1310" s="6"/>
      <c r="S1310" s="6" t="s">
        <v>128</v>
      </c>
      <c r="T1310" s="6" t="s">
        <v>129</v>
      </c>
      <c r="U1310" s="6" t="s">
        <v>151</v>
      </c>
      <c r="V1310" s="7">
        <v>7</v>
      </c>
      <c r="W1310" s="7">
        <v>2</v>
      </c>
      <c r="X1310" s="7">
        <v>5</v>
      </c>
      <c r="Y1310" s="7">
        <v>4</v>
      </c>
      <c r="Z1310" s="6"/>
      <c r="AA1310" s="6" t="s">
        <v>1598</v>
      </c>
      <c r="AB1310" s="6"/>
      <c r="AC1310" s="6"/>
      <c r="AD1310" s="6" t="s">
        <v>3477</v>
      </c>
      <c r="AE1310" s="6"/>
      <c r="AF1310" s="6"/>
      <c r="AG1310" s="6"/>
      <c r="AH1310" s="8" t="s">
        <v>3478</v>
      </c>
    </row>
    <row r="1311" spans="1:34" customFormat="1" ht="15">
      <c r="A1311" s="5" t="s">
        <v>3479</v>
      </c>
      <c r="B1311" s="6" t="s">
        <v>126</v>
      </c>
      <c r="C1311" s="6" t="s">
        <v>126</v>
      </c>
      <c r="D1311" s="6" t="s">
        <v>51</v>
      </c>
      <c r="E1311" s="6"/>
      <c r="F1311" s="7"/>
      <c r="G1311" s="7"/>
      <c r="H1311" s="7"/>
      <c r="I1311" s="7"/>
      <c r="J1311" s="7"/>
      <c r="K1311" s="7"/>
      <c r="L1311" s="7"/>
      <c r="M1311" s="7"/>
      <c r="N1311" s="7"/>
      <c r="O1311" s="6"/>
      <c r="P1311" s="6"/>
      <c r="Q1311" s="6"/>
      <c r="R1311" s="6"/>
      <c r="S1311" s="6" t="s">
        <v>128</v>
      </c>
      <c r="T1311" s="6" t="s">
        <v>135</v>
      </c>
      <c r="U1311" s="6" t="s">
        <v>151</v>
      </c>
      <c r="V1311" s="7">
        <v>7</v>
      </c>
      <c r="W1311" s="7">
        <v>6</v>
      </c>
      <c r="X1311" s="7">
        <v>5</v>
      </c>
      <c r="Y1311" s="7">
        <v>8</v>
      </c>
      <c r="Z1311" s="6"/>
      <c r="AA1311" s="6" t="s">
        <v>1598</v>
      </c>
      <c r="AB1311" s="6"/>
      <c r="AC1311" s="6"/>
      <c r="AD1311" s="6" t="s">
        <v>3477</v>
      </c>
      <c r="AE1311" s="6"/>
      <c r="AF1311" s="6"/>
      <c r="AG1311" s="6"/>
      <c r="AH1311" s="8" t="s">
        <v>3478</v>
      </c>
    </row>
    <row r="1312" spans="1:34" customFormat="1" ht="36">
      <c r="A1312" s="5" t="s">
        <v>3480</v>
      </c>
      <c r="B1312" s="6" t="s">
        <v>126</v>
      </c>
      <c r="C1312" s="6" t="s">
        <v>126</v>
      </c>
      <c r="D1312" s="6" t="s">
        <v>78</v>
      </c>
      <c r="E1312" s="6" t="s">
        <v>45</v>
      </c>
      <c r="F1312" s="7">
        <f>IF(E1312="-",1,IF(G1312&gt;0,1,0))</f>
        <v>1</v>
      </c>
      <c r="G1312" s="7">
        <v>1</v>
      </c>
      <c r="H1312" s="7"/>
      <c r="I1312" s="7"/>
      <c r="J1312" s="7"/>
      <c r="K1312" s="7"/>
      <c r="L1312" s="7"/>
      <c r="M1312" s="7"/>
      <c r="N1312" s="7"/>
      <c r="O1312" s="6"/>
      <c r="P1312" s="6"/>
      <c r="Q1312" s="6"/>
      <c r="R1312" s="6"/>
      <c r="S1312" s="6" t="s">
        <v>169</v>
      </c>
      <c r="T1312" s="6" t="s">
        <v>129</v>
      </c>
      <c r="U1312" s="6" t="s">
        <v>151</v>
      </c>
      <c r="V1312" s="7">
        <v>10</v>
      </c>
      <c r="W1312" s="7">
        <v>5</v>
      </c>
      <c r="X1312" s="7">
        <v>8</v>
      </c>
      <c r="Y1312" s="7">
        <v>5</v>
      </c>
      <c r="Z1312" s="6"/>
      <c r="AA1312" s="6" t="s">
        <v>752</v>
      </c>
      <c r="AB1312" s="6"/>
      <c r="AC1312" s="6"/>
      <c r="AD1312" s="6" t="s">
        <v>3481</v>
      </c>
      <c r="AE1312" s="6"/>
      <c r="AF1312" s="6" t="s">
        <v>3482</v>
      </c>
      <c r="AG1312" s="6"/>
      <c r="AH1312" s="8" t="s">
        <v>48</v>
      </c>
    </row>
    <row r="1313" spans="1:34" customFormat="1" ht="36">
      <c r="A1313" s="5" t="s">
        <v>3483</v>
      </c>
      <c r="B1313" s="6" t="s">
        <v>126</v>
      </c>
      <c r="C1313" s="6" t="s">
        <v>126</v>
      </c>
      <c r="D1313" s="6" t="s">
        <v>78</v>
      </c>
      <c r="E1313" s="6"/>
      <c r="F1313" s="7"/>
      <c r="G1313" s="7"/>
      <c r="H1313" s="7"/>
      <c r="I1313" s="7"/>
      <c r="J1313" s="7"/>
      <c r="K1313" s="7"/>
      <c r="L1313" s="7"/>
      <c r="M1313" s="7"/>
      <c r="N1313" s="7"/>
      <c r="O1313" s="6"/>
      <c r="P1313" s="6"/>
      <c r="Q1313" s="6"/>
      <c r="R1313" s="6"/>
      <c r="S1313" s="6" t="s">
        <v>169</v>
      </c>
      <c r="T1313" s="6" t="s">
        <v>135</v>
      </c>
      <c r="U1313" s="6" t="s">
        <v>151</v>
      </c>
      <c r="V1313" s="7">
        <v>10</v>
      </c>
      <c r="W1313" s="7">
        <v>5</v>
      </c>
      <c r="X1313" s="7">
        <v>8</v>
      </c>
      <c r="Y1313" s="7">
        <v>10</v>
      </c>
      <c r="Z1313" s="6"/>
      <c r="AA1313" s="6" t="s">
        <v>752</v>
      </c>
      <c r="AB1313" s="6"/>
      <c r="AC1313" s="6"/>
      <c r="AD1313" s="6" t="s">
        <v>3481</v>
      </c>
      <c r="AE1313" s="6"/>
      <c r="AF1313" s="6" t="s">
        <v>3482</v>
      </c>
      <c r="AG1313" s="6"/>
      <c r="AH1313" s="8" t="s">
        <v>48</v>
      </c>
    </row>
    <row r="1314" spans="1:34" customFormat="1" ht="60">
      <c r="A1314" s="5" t="s">
        <v>3484</v>
      </c>
      <c r="B1314" s="6" t="s">
        <v>42</v>
      </c>
      <c r="C1314" s="6" t="s">
        <v>50</v>
      </c>
      <c r="D1314" s="6" t="s">
        <v>44</v>
      </c>
      <c r="E1314" s="6" t="s">
        <v>73</v>
      </c>
      <c r="F1314" s="7">
        <f>IF(E1314="-",1,IF(G1314&gt;0,1,0))</f>
        <v>0</v>
      </c>
      <c r="G1314" s="7">
        <v>0</v>
      </c>
      <c r="H1314" s="7"/>
      <c r="I1314" s="7"/>
      <c r="J1314" s="7"/>
      <c r="K1314" s="7"/>
      <c r="L1314" s="7"/>
      <c r="M1314" s="7"/>
      <c r="N1314" s="7"/>
      <c r="O1314" s="6"/>
      <c r="P1314" s="6"/>
      <c r="Q1314" s="6"/>
      <c r="R1314" s="6"/>
      <c r="S1314" s="6"/>
      <c r="T1314" s="6"/>
      <c r="U1314" s="6"/>
      <c r="V1314" s="7">
        <v>2</v>
      </c>
      <c r="W1314" s="7">
        <v>0</v>
      </c>
      <c r="X1314" s="7">
        <v>5</v>
      </c>
      <c r="Y1314" s="7">
        <v>1</v>
      </c>
      <c r="Z1314" s="6" t="s">
        <v>242</v>
      </c>
      <c r="AA1314" s="6" t="s">
        <v>206</v>
      </c>
      <c r="AB1314" s="6"/>
      <c r="AC1314" s="6"/>
      <c r="AD1314" s="6" t="s">
        <v>3485</v>
      </c>
      <c r="AE1314" s="6"/>
      <c r="AF1314" s="6"/>
      <c r="AG1314" s="6"/>
      <c r="AH1314" s="8" t="s">
        <v>178</v>
      </c>
    </row>
    <row r="1315" spans="1:34" customFormat="1" ht="60">
      <c r="A1315" s="5" t="s">
        <v>3486</v>
      </c>
      <c r="B1315" s="6" t="s">
        <v>42</v>
      </c>
      <c r="C1315" s="6" t="s">
        <v>96</v>
      </c>
      <c r="D1315" s="6" t="s">
        <v>44</v>
      </c>
      <c r="E1315" s="6" t="s">
        <v>73</v>
      </c>
      <c r="F1315" s="7">
        <f>IF(E1315="-",1,IF(G1315&gt;0,1,0))</f>
        <v>0</v>
      </c>
      <c r="G1315" s="7">
        <v>0</v>
      </c>
      <c r="H1315" s="7"/>
      <c r="I1315" s="7"/>
      <c r="J1315" s="7"/>
      <c r="K1315" s="7"/>
      <c r="L1315" s="7"/>
      <c r="M1315" s="7"/>
      <c r="N1315" s="7"/>
      <c r="O1315" s="6"/>
      <c r="P1315" s="6"/>
      <c r="Q1315" s="6"/>
      <c r="R1315" s="6"/>
      <c r="S1315" s="6"/>
      <c r="T1315" s="6"/>
      <c r="U1315" s="6"/>
      <c r="V1315" s="7">
        <v>6</v>
      </c>
      <c r="W1315" s="7">
        <v>5</v>
      </c>
      <c r="X1315" s="7">
        <v>2</v>
      </c>
      <c r="Y1315" s="7">
        <v>5</v>
      </c>
      <c r="Z1315" s="6"/>
      <c r="AA1315" s="6" t="s">
        <v>79</v>
      </c>
      <c r="AB1315" s="6"/>
      <c r="AC1315" s="6"/>
      <c r="AD1315" s="6" t="s">
        <v>3487</v>
      </c>
      <c r="AE1315" s="6"/>
      <c r="AF1315" s="6"/>
      <c r="AG1315" s="6"/>
      <c r="AH1315" s="8" t="s">
        <v>968</v>
      </c>
    </row>
    <row r="1316" spans="1:34" customFormat="1" ht="24">
      <c r="A1316" s="5" t="s">
        <v>3488</v>
      </c>
      <c r="B1316" s="6" t="s">
        <v>126</v>
      </c>
      <c r="C1316" s="6" t="s">
        <v>126</v>
      </c>
      <c r="D1316" s="6" t="s">
        <v>78</v>
      </c>
      <c r="E1316" s="6" t="s">
        <v>66</v>
      </c>
      <c r="F1316" s="7">
        <f>IF(E1316="-",1,IF(G1316&gt;0,1,0))</f>
        <v>1</v>
      </c>
      <c r="G1316" s="7">
        <v>1</v>
      </c>
      <c r="H1316" s="7"/>
      <c r="I1316" s="7"/>
      <c r="J1316" s="7"/>
      <c r="K1316" s="7"/>
      <c r="L1316" s="7"/>
      <c r="M1316" s="7"/>
      <c r="N1316" s="7"/>
      <c r="O1316" s="6"/>
      <c r="P1316" s="6"/>
      <c r="Q1316" s="6"/>
      <c r="R1316" s="6"/>
      <c r="S1316" s="6" t="s">
        <v>169</v>
      </c>
      <c r="T1316" s="6" t="s">
        <v>129</v>
      </c>
      <c r="U1316" s="6" t="s">
        <v>151</v>
      </c>
      <c r="V1316" s="7">
        <v>3</v>
      </c>
      <c r="W1316" s="7">
        <v>2</v>
      </c>
      <c r="X1316" s="7">
        <v>3</v>
      </c>
      <c r="Y1316" s="7">
        <v>2</v>
      </c>
      <c r="Z1316" s="6"/>
      <c r="AA1316" s="6" t="s">
        <v>752</v>
      </c>
      <c r="AB1316" s="6"/>
      <c r="AC1316" s="6"/>
      <c r="AD1316" s="6" t="s">
        <v>3489</v>
      </c>
      <c r="AE1316" s="6"/>
      <c r="AF1316" s="6"/>
      <c r="AG1316" s="6"/>
      <c r="AH1316" s="8" t="s">
        <v>471</v>
      </c>
    </row>
    <row r="1317" spans="1:34" customFormat="1" ht="24">
      <c r="A1317" s="5" t="s">
        <v>3490</v>
      </c>
      <c r="B1317" s="6" t="s">
        <v>126</v>
      </c>
      <c r="C1317" s="6" t="s">
        <v>126</v>
      </c>
      <c r="D1317" s="6" t="s">
        <v>78</v>
      </c>
      <c r="E1317" s="6"/>
      <c r="F1317" s="7"/>
      <c r="G1317" s="7"/>
      <c r="H1317" s="7"/>
      <c r="I1317" s="7"/>
      <c r="J1317" s="7"/>
      <c r="K1317" s="7"/>
      <c r="L1317" s="7"/>
      <c r="M1317" s="7"/>
      <c r="N1317" s="7"/>
      <c r="O1317" s="6"/>
      <c r="P1317" s="6"/>
      <c r="Q1317" s="6"/>
      <c r="R1317" s="6"/>
      <c r="S1317" s="6" t="s">
        <v>169</v>
      </c>
      <c r="T1317" s="6" t="s">
        <v>135</v>
      </c>
      <c r="U1317" s="6" t="s">
        <v>151</v>
      </c>
      <c r="V1317" s="7">
        <v>3</v>
      </c>
      <c r="W1317" s="7">
        <v>2</v>
      </c>
      <c r="X1317" s="7">
        <v>3</v>
      </c>
      <c r="Y1317" s="7">
        <v>4</v>
      </c>
      <c r="Z1317" s="6"/>
      <c r="AA1317" s="6" t="s">
        <v>752</v>
      </c>
      <c r="AB1317" s="6"/>
      <c r="AC1317" s="6"/>
      <c r="AD1317" s="6" t="s">
        <v>3489</v>
      </c>
      <c r="AE1317" s="6"/>
      <c r="AF1317" s="6"/>
      <c r="AG1317" s="6"/>
      <c r="AH1317" s="8" t="s">
        <v>471</v>
      </c>
    </row>
    <row r="1318" spans="1:34" customFormat="1" ht="24">
      <c r="A1318" s="5" t="s">
        <v>634</v>
      </c>
      <c r="B1318" s="6" t="s">
        <v>42</v>
      </c>
      <c r="C1318" s="6" t="s">
        <v>43</v>
      </c>
      <c r="D1318" s="6" t="s">
        <v>51</v>
      </c>
      <c r="E1318" s="6" t="s">
        <v>73</v>
      </c>
      <c r="F1318" s="7">
        <f>IF(E1318="-",1,IF(G1318&gt;0,1,0))</f>
        <v>1</v>
      </c>
      <c r="G1318" s="7">
        <v>4</v>
      </c>
      <c r="H1318" s="7"/>
      <c r="I1318" s="7"/>
      <c r="J1318" s="7"/>
      <c r="K1318" s="7"/>
      <c r="L1318" s="7"/>
      <c r="M1318" s="7"/>
      <c r="N1318" s="7"/>
      <c r="O1318" s="6"/>
      <c r="P1318" s="6"/>
      <c r="Q1318" s="6"/>
      <c r="R1318" s="6"/>
      <c r="S1318" s="6"/>
      <c r="T1318" s="6"/>
      <c r="U1318" s="6"/>
      <c r="V1318" s="7"/>
      <c r="W1318" s="7"/>
      <c r="X1318" s="7"/>
      <c r="Y1318" s="7"/>
      <c r="Z1318" s="6" t="s">
        <v>634</v>
      </c>
      <c r="AA1318" s="6" t="s">
        <v>415</v>
      </c>
      <c r="AB1318" s="6"/>
      <c r="AC1318" s="6" t="s">
        <v>145</v>
      </c>
      <c r="AD1318" s="6" t="s">
        <v>3491</v>
      </c>
      <c r="AE1318" s="6"/>
      <c r="AF1318" s="6"/>
      <c r="AG1318" s="6"/>
      <c r="AH1318" s="8" t="s">
        <v>528</v>
      </c>
    </row>
    <row r="1319" spans="1:34" customFormat="1" ht="24">
      <c r="A1319" s="5" t="s">
        <v>3492</v>
      </c>
      <c r="B1319" s="6" t="s">
        <v>42</v>
      </c>
      <c r="C1319" s="6" t="s">
        <v>96</v>
      </c>
      <c r="D1319" s="6" t="s">
        <v>51</v>
      </c>
      <c r="E1319" s="6" t="s">
        <v>45</v>
      </c>
      <c r="F1319" s="7">
        <f>IF(E1319="-",1,IF(G1319&gt;0,1,0))</f>
        <v>1</v>
      </c>
      <c r="G1319" s="7">
        <v>1</v>
      </c>
      <c r="H1319" s="7"/>
      <c r="I1319" s="7"/>
      <c r="J1319" s="7"/>
      <c r="K1319" s="7"/>
      <c r="L1319" s="7"/>
      <c r="M1319" s="7"/>
      <c r="N1319" s="7"/>
      <c r="O1319" s="6"/>
      <c r="P1319" s="6"/>
      <c r="Q1319" s="6"/>
      <c r="R1319" s="6"/>
      <c r="S1319" s="6"/>
      <c r="T1319" s="6"/>
      <c r="U1319" s="6"/>
      <c r="V1319" s="7">
        <v>0</v>
      </c>
      <c r="W1319" s="7">
        <v>6</v>
      </c>
      <c r="X1319" s="7">
        <v>5</v>
      </c>
      <c r="Y1319" s="7">
        <v>6</v>
      </c>
      <c r="Z1319" s="6"/>
      <c r="AA1319" s="6" t="s">
        <v>2287</v>
      </c>
      <c r="AB1319" s="6"/>
      <c r="AC1319" s="6"/>
      <c r="AD1319" s="6" t="s">
        <v>3493</v>
      </c>
      <c r="AE1319" s="6"/>
      <c r="AF1319" s="6"/>
      <c r="AG1319" s="6"/>
      <c r="AH1319" s="8" t="s">
        <v>471</v>
      </c>
    </row>
    <row r="1320" spans="1:34" customFormat="1" ht="48">
      <c r="A1320" s="9" t="s">
        <v>3494</v>
      </c>
      <c r="B1320" s="10" t="s">
        <v>42</v>
      </c>
      <c r="C1320" s="10" t="s">
        <v>91</v>
      </c>
      <c r="D1320" s="10" t="s">
        <v>44</v>
      </c>
      <c r="E1320" s="10" t="s">
        <v>73</v>
      </c>
      <c r="F1320" s="7">
        <f>IF(E1320="-",1,IF(G1320&gt;0,1,0))</f>
        <v>0</v>
      </c>
      <c r="G1320" s="7">
        <v>0</v>
      </c>
      <c r="H1320" s="7"/>
      <c r="I1320" s="7">
        <v>7</v>
      </c>
      <c r="J1320" s="7"/>
      <c r="K1320" s="7"/>
      <c r="L1320" s="7"/>
      <c r="M1320" s="7"/>
      <c r="N1320" s="7"/>
      <c r="O1320" s="10"/>
      <c r="P1320" s="10"/>
      <c r="Q1320" s="10"/>
      <c r="R1320" s="10"/>
      <c r="S1320" s="10"/>
      <c r="T1320" s="10"/>
      <c r="U1320" s="10"/>
      <c r="V1320" s="7"/>
      <c r="W1320" s="7"/>
      <c r="X1320" s="7"/>
      <c r="Y1320" s="7"/>
      <c r="Z1320" s="10" t="s">
        <v>117</v>
      </c>
      <c r="AA1320" s="10"/>
      <c r="AB1320" s="10"/>
      <c r="AC1320" s="12" t="s">
        <v>102</v>
      </c>
      <c r="AD1320" s="10" t="s">
        <v>3495</v>
      </c>
      <c r="AE1320" s="10"/>
      <c r="AF1320" s="10"/>
      <c r="AG1320" s="10"/>
      <c r="AH1320" s="11" t="s">
        <v>120</v>
      </c>
    </row>
    <row r="1321" spans="1:34" customFormat="1" ht="60">
      <c r="A1321" s="5" t="s">
        <v>3496</v>
      </c>
      <c r="B1321" s="6" t="s">
        <v>33</v>
      </c>
      <c r="C1321" s="6" t="s">
        <v>34</v>
      </c>
      <c r="D1321" s="6" t="s">
        <v>51</v>
      </c>
      <c r="E1321" s="6" t="s">
        <v>45</v>
      </c>
      <c r="F1321" s="7">
        <f>IF(E1321="-",1,IF(G1321&gt;0,1,0))</f>
        <v>1</v>
      </c>
      <c r="G1321" s="7">
        <v>4</v>
      </c>
      <c r="H1321" s="7" t="s">
        <v>36</v>
      </c>
      <c r="I1321" s="7">
        <v>3</v>
      </c>
      <c r="J1321" s="7" t="s">
        <v>36</v>
      </c>
      <c r="K1321" s="7"/>
      <c r="L1321" s="7"/>
      <c r="M1321" s="7"/>
      <c r="N1321" s="7"/>
      <c r="O1321" s="6"/>
      <c r="P1321" s="6"/>
      <c r="Q1321" s="6"/>
      <c r="R1321" s="6"/>
      <c r="S1321" s="6"/>
      <c r="T1321" s="6"/>
      <c r="U1321" s="6"/>
      <c r="V1321" s="7"/>
      <c r="W1321" s="7"/>
      <c r="X1321" s="7"/>
      <c r="Y1321" s="7"/>
      <c r="Z1321" s="6"/>
      <c r="AA1321" s="6"/>
      <c r="AB1321" s="6"/>
      <c r="AC1321" s="6"/>
      <c r="AD1321" s="6" t="s">
        <v>3497</v>
      </c>
      <c r="AE1321" s="6"/>
      <c r="AF1321" s="6" t="s">
        <v>3498</v>
      </c>
      <c r="AG1321" s="6" t="s">
        <v>3499</v>
      </c>
      <c r="AH1321" s="8" t="s">
        <v>100</v>
      </c>
    </row>
    <row r="1322" spans="1:34" customFormat="1" ht="36">
      <c r="A1322" s="5" t="s">
        <v>3500</v>
      </c>
      <c r="B1322" s="6" t="s">
        <v>33</v>
      </c>
      <c r="C1322" s="6" t="s">
        <v>34</v>
      </c>
      <c r="D1322" s="6" t="s">
        <v>160</v>
      </c>
      <c r="E1322" s="6" t="s">
        <v>66</v>
      </c>
      <c r="F1322" s="7">
        <f>IF(E1322="-",1,IF(G1322&gt;0,1,0))</f>
        <v>1</v>
      </c>
      <c r="G1322" s="7">
        <v>4</v>
      </c>
      <c r="H1322" s="7" t="s">
        <v>36</v>
      </c>
      <c r="I1322" s="7">
        <v>4</v>
      </c>
      <c r="J1322" s="7">
        <v>2</v>
      </c>
      <c r="K1322" s="7"/>
      <c r="L1322" s="7"/>
      <c r="M1322" s="7"/>
      <c r="N1322" s="7"/>
      <c r="O1322" s="6"/>
      <c r="P1322" s="6"/>
      <c r="Q1322" s="6"/>
      <c r="R1322" s="6"/>
      <c r="S1322" s="6"/>
      <c r="T1322" s="6"/>
      <c r="U1322" s="6"/>
      <c r="V1322" s="7"/>
      <c r="W1322" s="7"/>
      <c r="X1322" s="7"/>
      <c r="Y1322" s="7"/>
      <c r="Z1322" s="6" t="s">
        <v>1320</v>
      </c>
      <c r="AA1322" s="6"/>
      <c r="AB1322" s="6"/>
      <c r="AC1322" s="6"/>
      <c r="AD1322" s="6" t="s">
        <v>3501</v>
      </c>
      <c r="AE1322" s="6"/>
      <c r="AF1322" s="6"/>
      <c r="AG1322" s="6"/>
      <c r="AH1322" s="8" t="s">
        <v>487</v>
      </c>
    </row>
    <row r="1323" spans="1:34" customFormat="1" ht="72">
      <c r="A1323" s="5" t="s">
        <v>3502</v>
      </c>
      <c r="B1323" s="6" t="s">
        <v>42</v>
      </c>
      <c r="C1323" s="6" t="s">
        <v>393</v>
      </c>
      <c r="D1323" s="6" t="s">
        <v>51</v>
      </c>
      <c r="E1323" s="6" t="s">
        <v>66</v>
      </c>
      <c r="F1323" s="7">
        <f>IF(E1323="-",1,IF(G1323&gt;0,1,0))</f>
        <v>1</v>
      </c>
      <c r="G1323" s="7">
        <v>4</v>
      </c>
      <c r="H1323" s="7"/>
      <c r="I1323" s="7"/>
      <c r="J1323" s="7"/>
      <c r="K1323" s="7"/>
      <c r="L1323" s="7"/>
      <c r="M1323" s="7"/>
      <c r="N1323" s="7"/>
      <c r="O1323" s="6"/>
      <c r="P1323" s="6"/>
      <c r="Q1323" s="6"/>
      <c r="R1323" s="6"/>
      <c r="S1323" s="6"/>
      <c r="T1323" s="6"/>
      <c r="U1323" s="6"/>
      <c r="V1323" s="7"/>
      <c r="W1323" s="7"/>
      <c r="X1323" s="7"/>
      <c r="Y1323" s="7"/>
      <c r="Z1323" s="6" t="s">
        <v>126</v>
      </c>
      <c r="AA1323" s="6"/>
      <c r="AB1323" s="6"/>
      <c r="AC1323" s="14" t="s">
        <v>102</v>
      </c>
      <c r="AD1323" s="6" t="s">
        <v>3503</v>
      </c>
      <c r="AE1323" s="6"/>
      <c r="AF1323" s="6" t="s">
        <v>3504</v>
      </c>
      <c r="AG1323" s="6"/>
      <c r="AH1323" s="8" t="s">
        <v>656</v>
      </c>
    </row>
    <row r="1324" spans="1:34" customFormat="1" ht="24">
      <c r="A1324" s="5" t="s">
        <v>3505</v>
      </c>
      <c r="B1324" s="6" t="s">
        <v>42</v>
      </c>
      <c r="C1324" s="6" t="s">
        <v>43</v>
      </c>
      <c r="D1324" s="6" t="s">
        <v>160</v>
      </c>
      <c r="E1324" s="6" t="s">
        <v>73</v>
      </c>
      <c r="F1324" s="7">
        <f>IF(E1324="-",1,IF(G1324&gt;0,1,0))</f>
        <v>1</v>
      </c>
      <c r="G1324" s="7">
        <v>4</v>
      </c>
      <c r="H1324" s="7"/>
      <c r="I1324" s="7"/>
      <c r="J1324" s="7"/>
      <c r="K1324" s="7"/>
      <c r="L1324" s="7"/>
      <c r="M1324" s="7"/>
      <c r="N1324" s="7"/>
      <c r="O1324" s="6"/>
      <c r="P1324" s="6"/>
      <c r="Q1324" s="6"/>
      <c r="R1324" s="6"/>
      <c r="S1324" s="6"/>
      <c r="T1324" s="6"/>
      <c r="U1324" s="6"/>
      <c r="V1324" s="7"/>
      <c r="W1324" s="7"/>
      <c r="X1324" s="7"/>
      <c r="Y1324" s="7"/>
      <c r="Z1324" s="6"/>
      <c r="AA1324" s="6"/>
      <c r="AB1324" s="6"/>
      <c r="AC1324" s="6" t="s">
        <v>46</v>
      </c>
      <c r="AD1324" s="6" t="s">
        <v>3506</v>
      </c>
      <c r="AE1324" s="6"/>
      <c r="AF1324" s="6"/>
      <c r="AG1324" s="6"/>
      <c r="AH1324" s="8" t="s">
        <v>56</v>
      </c>
    </row>
    <row r="1325" spans="1:34" customFormat="1" ht="24">
      <c r="A1325" s="5" t="s">
        <v>3507</v>
      </c>
      <c r="B1325" s="6" t="s">
        <v>42</v>
      </c>
      <c r="C1325" s="6" t="s">
        <v>50</v>
      </c>
      <c r="D1325" s="6" t="s">
        <v>127</v>
      </c>
      <c r="E1325" s="6" t="s">
        <v>66</v>
      </c>
      <c r="F1325" s="7">
        <f>IF(E1325="-",1,IF(G1325&gt;0,1,0))</f>
        <v>1</v>
      </c>
      <c r="G1325" s="7">
        <v>3</v>
      </c>
      <c r="H1325" s="7"/>
      <c r="I1325" s="7"/>
      <c r="J1325" s="7"/>
      <c r="K1325" s="7"/>
      <c r="L1325" s="7"/>
      <c r="M1325" s="7"/>
      <c r="N1325" s="7"/>
      <c r="O1325" s="6"/>
      <c r="P1325" s="6"/>
      <c r="Q1325" s="6"/>
      <c r="R1325" s="6"/>
      <c r="S1325" s="6"/>
      <c r="T1325" s="6"/>
      <c r="U1325" s="6"/>
      <c r="V1325" s="7">
        <v>6</v>
      </c>
      <c r="W1325" s="7">
        <v>1</v>
      </c>
      <c r="X1325" s="7">
        <v>5</v>
      </c>
      <c r="Y1325" s="7">
        <v>2</v>
      </c>
      <c r="Z1325" s="6" t="s">
        <v>110</v>
      </c>
      <c r="AA1325" s="6" t="s">
        <v>2287</v>
      </c>
      <c r="AB1325" s="6"/>
      <c r="AC1325" s="6"/>
      <c r="AD1325" s="6" t="s">
        <v>3508</v>
      </c>
      <c r="AE1325" s="6"/>
      <c r="AF1325" s="6"/>
      <c r="AG1325" s="6"/>
      <c r="AH1325" s="8" t="s">
        <v>178</v>
      </c>
    </row>
    <row r="1326" spans="1:34" customFormat="1" ht="24">
      <c r="A1326" s="5" t="s">
        <v>3509</v>
      </c>
      <c r="B1326" s="6" t="s">
        <v>126</v>
      </c>
      <c r="C1326" s="6" t="s">
        <v>126</v>
      </c>
      <c r="D1326" s="6" t="s">
        <v>78</v>
      </c>
      <c r="E1326" s="6" t="s">
        <v>66</v>
      </c>
      <c r="F1326" s="7">
        <f>IF(E1326="-",1,IF(G1326&gt;0,1,0))</f>
        <v>1</v>
      </c>
      <c r="G1326" s="7">
        <v>1</v>
      </c>
      <c r="H1326" s="7"/>
      <c r="I1326" s="7"/>
      <c r="J1326" s="7"/>
      <c r="K1326" s="7"/>
      <c r="L1326" s="7"/>
      <c r="M1326" s="7"/>
      <c r="N1326" s="7"/>
      <c r="O1326" s="6"/>
      <c r="P1326" s="6"/>
      <c r="Q1326" s="6"/>
      <c r="R1326" s="6"/>
      <c r="S1326" s="6" t="s">
        <v>169</v>
      </c>
      <c r="T1326" s="6" t="s">
        <v>129</v>
      </c>
      <c r="U1326" s="6" t="s">
        <v>151</v>
      </c>
      <c r="V1326" s="7">
        <v>3</v>
      </c>
      <c r="W1326" s="7">
        <v>3</v>
      </c>
      <c r="X1326" s="7">
        <v>2</v>
      </c>
      <c r="Y1326" s="7">
        <v>3</v>
      </c>
      <c r="Z1326" s="6"/>
      <c r="AA1326" s="6" t="s">
        <v>3057</v>
      </c>
      <c r="AB1326" s="6"/>
      <c r="AC1326" s="6"/>
      <c r="AD1326" s="6" t="s">
        <v>3510</v>
      </c>
      <c r="AE1326" s="6"/>
      <c r="AF1326" s="6"/>
      <c r="AG1326" s="6"/>
      <c r="AH1326" s="8" t="s">
        <v>409</v>
      </c>
    </row>
    <row r="1327" spans="1:34" customFormat="1" ht="36">
      <c r="A1327" s="5" t="s">
        <v>3511</v>
      </c>
      <c r="B1327" s="6" t="s">
        <v>42</v>
      </c>
      <c r="C1327" s="6" t="s">
        <v>43</v>
      </c>
      <c r="D1327" s="6" t="s">
        <v>51</v>
      </c>
      <c r="E1327" s="6" t="s">
        <v>73</v>
      </c>
      <c r="F1327" s="7">
        <f>IF(E1327="-",1,IF(G1327&gt;0,1,0))</f>
        <v>1</v>
      </c>
      <c r="G1327" s="7">
        <v>4</v>
      </c>
      <c r="H1327" s="7"/>
      <c r="I1327" s="7"/>
      <c r="J1327" s="7"/>
      <c r="K1327" s="7"/>
      <c r="L1327" s="7"/>
      <c r="M1327" s="7"/>
      <c r="N1327" s="7"/>
      <c r="O1327" s="6"/>
      <c r="P1327" s="6"/>
      <c r="Q1327" s="6"/>
      <c r="R1327" s="6"/>
      <c r="S1327" s="6"/>
      <c r="T1327" s="6"/>
      <c r="U1327" s="6"/>
      <c r="V1327" s="7"/>
      <c r="W1327" s="7"/>
      <c r="X1327" s="7"/>
      <c r="Y1327" s="7"/>
      <c r="Z1327" s="6" t="s">
        <v>639</v>
      </c>
      <c r="AA1327" s="6" t="s">
        <v>415</v>
      </c>
      <c r="AB1327" s="6"/>
      <c r="AC1327" s="6" t="s">
        <v>145</v>
      </c>
      <c r="AD1327" s="6" t="s">
        <v>3512</v>
      </c>
      <c r="AE1327" s="6"/>
      <c r="AF1327" s="6"/>
      <c r="AG1327" s="6"/>
      <c r="AH1327" s="8" t="s">
        <v>100</v>
      </c>
    </row>
    <row r="1328" spans="1:34" customFormat="1" ht="24">
      <c r="A1328" s="5" t="s">
        <v>3513</v>
      </c>
      <c r="B1328" s="6" t="s">
        <v>42</v>
      </c>
      <c r="C1328" s="6" t="s">
        <v>77</v>
      </c>
      <c r="D1328" s="6" t="s">
        <v>78</v>
      </c>
      <c r="E1328" s="6" t="s">
        <v>66</v>
      </c>
      <c r="F1328" s="7">
        <f>IF(E1328="-",1,IF(G1328&gt;0,1,0))</f>
        <v>1</v>
      </c>
      <c r="G1328" s="7">
        <v>4</v>
      </c>
      <c r="H1328" s="7"/>
      <c r="I1328" s="7"/>
      <c r="J1328" s="7"/>
      <c r="K1328" s="7"/>
      <c r="L1328" s="7"/>
      <c r="M1328" s="7"/>
      <c r="N1328" s="7"/>
      <c r="O1328" s="6"/>
      <c r="P1328" s="6"/>
      <c r="Q1328" s="6"/>
      <c r="R1328" s="6"/>
      <c r="S1328" s="6"/>
      <c r="T1328" s="6"/>
      <c r="U1328" s="6"/>
      <c r="V1328" s="7">
        <v>6</v>
      </c>
      <c r="W1328" s="7">
        <v>3</v>
      </c>
      <c r="X1328" s="7">
        <v>6</v>
      </c>
      <c r="Y1328" s="7">
        <v>4</v>
      </c>
      <c r="Z1328" s="6"/>
      <c r="AA1328" s="6" t="s">
        <v>206</v>
      </c>
      <c r="AB1328" s="6"/>
      <c r="AC1328" s="6"/>
      <c r="AD1328" s="6" t="s">
        <v>3514</v>
      </c>
      <c r="AE1328" s="6"/>
      <c r="AF1328" s="6"/>
      <c r="AG1328" s="6"/>
      <c r="AH1328" s="8" t="s">
        <v>48</v>
      </c>
    </row>
    <row r="1329" spans="1:34" customFormat="1" ht="36">
      <c r="A1329" s="5" t="s">
        <v>3515</v>
      </c>
      <c r="B1329" s="6" t="s">
        <v>42</v>
      </c>
      <c r="C1329" s="6" t="s">
        <v>50</v>
      </c>
      <c r="D1329" s="6" t="s">
        <v>127</v>
      </c>
      <c r="E1329" s="6" t="s">
        <v>73</v>
      </c>
      <c r="F1329" s="7">
        <f>IF(E1329="-",1,IF(G1329&gt;0,1,0))</f>
        <v>1</v>
      </c>
      <c r="G1329" s="7">
        <v>2</v>
      </c>
      <c r="H1329" s="7"/>
      <c r="I1329" s="7"/>
      <c r="J1329" s="7"/>
      <c r="K1329" s="7"/>
      <c r="L1329" s="7"/>
      <c r="M1329" s="7"/>
      <c r="N1329" s="7"/>
      <c r="O1329" s="6"/>
      <c r="P1329" s="6"/>
      <c r="Q1329" s="6"/>
      <c r="R1329" s="6"/>
      <c r="S1329" s="6"/>
      <c r="T1329" s="6"/>
      <c r="U1329" s="6"/>
      <c r="V1329" s="7">
        <v>7</v>
      </c>
      <c r="W1329" s="7">
        <v>5</v>
      </c>
      <c r="X1329" s="7">
        <v>5</v>
      </c>
      <c r="Y1329" s="7">
        <v>6</v>
      </c>
      <c r="Z1329" s="6" t="s">
        <v>3516</v>
      </c>
      <c r="AA1329" s="6" t="s">
        <v>3517</v>
      </c>
      <c r="AB1329" s="6"/>
      <c r="AC1329" s="6"/>
      <c r="AD1329" s="6" t="s">
        <v>3518</v>
      </c>
      <c r="AE1329" s="6"/>
      <c r="AF1329" s="6"/>
      <c r="AG1329" s="6"/>
      <c r="AH1329" s="8" t="s">
        <v>293</v>
      </c>
    </row>
    <row r="1330" spans="1:34" customFormat="1" ht="36">
      <c r="A1330" s="5" t="s">
        <v>3519</v>
      </c>
      <c r="B1330" s="6" t="s">
        <v>42</v>
      </c>
      <c r="C1330" s="6" t="s">
        <v>96</v>
      </c>
      <c r="D1330" s="6" t="s">
        <v>44</v>
      </c>
      <c r="E1330" s="6" t="s">
        <v>66</v>
      </c>
      <c r="F1330" s="7">
        <f>IF(E1330="-",1,IF(G1330&gt;0,1,0))</f>
        <v>1</v>
      </c>
      <c r="G1330" s="7">
        <v>1</v>
      </c>
      <c r="H1330" s="7"/>
      <c r="I1330" s="7"/>
      <c r="J1330" s="7"/>
      <c r="K1330" s="7"/>
      <c r="L1330" s="7"/>
      <c r="M1330" s="7"/>
      <c r="N1330" s="7"/>
      <c r="O1330" s="6"/>
      <c r="P1330" s="6"/>
      <c r="Q1330" s="6"/>
      <c r="R1330" s="6"/>
      <c r="S1330" s="6"/>
      <c r="T1330" s="6"/>
      <c r="U1330" s="6"/>
      <c r="V1330" s="7">
        <v>3</v>
      </c>
      <c r="W1330" s="7">
        <v>2</v>
      </c>
      <c r="X1330" s="7">
        <v>1</v>
      </c>
      <c r="Y1330" s="7">
        <v>3</v>
      </c>
      <c r="Z1330" s="6"/>
      <c r="AA1330" s="6" t="s">
        <v>79</v>
      </c>
      <c r="AB1330" s="6"/>
      <c r="AC1330" s="6"/>
      <c r="AD1330" s="6" t="s">
        <v>3520</v>
      </c>
      <c r="AE1330" s="6"/>
      <c r="AF1330" s="6"/>
      <c r="AG1330" s="6"/>
      <c r="AH1330" s="8" t="s">
        <v>433</v>
      </c>
    </row>
    <row r="1331" spans="1:34" customFormat="1" ht="15">
      <c r="A1331" s="5" t="s">
        <v>3521</v>
      </c>
      <c r="B1331" s="6" t="s">
        <v>42</v>
      </c>
      <c r="C1331" s="6" t="s">
        <v>381</v>
      </c>
      <c r="D1331" s="6" t="s">
        <v>127</v>
      </c>
      <c r="E1331" s="6" t="s">
        <v>73</v>
      </c>
      <c r="F1331" s="7">
        <f>IF(E1331="-",1,IF(G1331&gt;0,1,0))</f>
        <v>1</v>
      </c>
      <c r="G1331" s="7">
        <v>2</v>
      </c>
      <c r="H1331" s="7"/>
      <c r="I1331" s="7"/>
      <c r="J1331" s="7"/>
      <c r="K1331" s="7"/>
      <c r="L1331" s="7"/>
      <c r="M1331" s="7"/>
      <c r="N1331" s="7">
        <v>4</v>
      </c>
      <c r="O1331" s="6" t="s">
        <v>389</v>
      </c>
      <c r="P1331" s="6">
        <v>14</v>
      </c>
      <c r="Q1331" s="6" t="s">
        <v>388</v>
      </c>
      <c r="R1331" s="6">
        <v>15</v>
      </c>
      <c r="S1331" s="6"/>
      <c r="T1331" s="6"/>
      <c r="U1331" s="6"/>
      <c r="V1331" s="7"/>
      <c r="W1331" s="7"/>
      <c r="X1331" s="7"/>
      <c r="Y1331" s="7"/>
      <c r="Z1331" s="6"/>
      <c r="AA1331" s="6"/>
      <c r="AB1331" s="6"/>
      <c r="AC1331" s="6"/>
      <c r="AD1331" s="6" t="s">
        <v>1259</v>
      </c>
      <c r="AE1331" s="6" t="s">
        <v>1259</v>
      </c>
      <c r="AF1331" s="6"/>
      <c r="AG1331" s="6"/>
      <c r="AH1331" s="8" t="s">
        <v>537</v>
      </c>
    </row>
    <row r="1332" spans="1:34" customFormat="1" ht="36">
      <c r="A1332" s="5" t="s">
        <v>3522</v>
      </c>
      <c r="B1332" s="6" t="s">
        <v>42</v>
      </c>
      <c r="C1332" s="6" t="s">
        <v>43</v>
      </c>
      <c r="D1332" s="6" t="s">
        <v>78</v>
      </c>
      <c r="E1332" s="6" t="s">
        <v>66</v>
      </c>
      <c r="F1332" s="7">
        <f>IF(E1332="-",1,IF(G1332&gt;0,1,0))</f>
        <v>1</v>
      </c>
      <c r="G1332" s="7">
        <v>4</v>
      </c>
      <c r="H1332" s="7"/>
      <c r="I1332" s="7"/>
      <c r="J1332" s="7"/>
      <c r="K1332" s="7"/>
      <c r="L1332" s="7"/>
      <c r="M1332" s="7"/>
      <c r="N1332" s="7"/>
      <c r="O1332" s="6"/>
      <c r="P1332" s="6"/>
      <c r="Q1332" s="6"/>
      <c r="R1332" s="6"/>
      <c r="S1332" s="6"/>
      <c r="T1332" s="6"/>
      <c r="U1332" s="6"/>
      <c r="V1332" s="7"/>
      <c r="W1332" s="7"/>
      <c r="X1332" s="7"/>
      <c r="Y1332" s="7"/>
      <c r="Z1332" s="6"/>
      <c r="AA1332" s="6"/>
      <c r="AB1332" s="6"/>
      <c r="AC1332" s="6" t="s">
        <v>102</v>
      </c>
      <c r="AD1332" s="6" t="s">
        <v>3523</v>
      </c>
      <c r="AE1332" s="6"/>
      <c r="AF1332" s="6"/>
      <c r="AG1332" s="6"/>
      <c r="AH1332" s="8" t="s">
        <v>487</v>
      </c>
    </row>
    <row r="1333" spans="1:34" customFormat="1" ht="36">
      <c r="A1333" s="5" t="s">
        <v>3524</v>
      </c>
      <c r="B1333" s="6" t="s">
        <v>42</v>
      </c>
      <c r="C1333" s="6" t="s">
        <v>96</v>
      </c>
      <c r="D1333" s="6" t="s">
        <v>44</v>
      </c>
      <c r="E1333" s="6" t="s">
        <v>73</v>
      </c>
      <c r="F1333" s="7">
        <f>IF(E1333="-",1,IF(G1333&gt;0,1,0))</f>
        <v>0</v>
      </c>
      <c r="G1333" s="7">
        <v>0</v>
      </c>
      <c r="H1333" s="7"/>
      <c r="I1333" s="7"/>
      <c r="J1333" s="7"/>
      <c r="K1333" s="7"/>
      <c r="L1333" s="7"/>
      <c r="M1333" s="7"/>
      <c r="N1333" s="7"/>
      <c r="O1333" s="6"/>
      <c r="P1333" s="6"/>
      <c r="Q1333" s="6"/>
      <c r="R1333" s="6"/>
      <c r="S1333" s="6"/>
      <c r="T1333" s="6"/>
      <c r="U1333" s="6"/>
      <c r="V1333" s="7">
        <v>5</v>
      </c>
      <c r="W1333" s="7">
        <v>6</v>
      </c>
      <c r="X1333" s="7">
        <v>3</v>
      </c>
      <c r="Y1333" s="7">
        <v>5</v>
      </c>
      <c r="Z1333" s="6"/>
      <c r="AA1333" s="6" t="s">
        <v>3525</v>
      </c>
      <c r="AB1333" s="6" t="s">
        <v>54</v>
      </c>
      <c r="AC1333" s="6"/>
      <c r="AD1333" s="6" t="s">
        <v>3526</v>
      </c>
      <c r="AE1333" s="6"/>
      <c r="AF1333" s="6"/>
      <c r="AG1333" s="6"/>
      <c r="AH1333" s="8" t="s">
        <v>479</v>
      </c>
    </row>
    <row r="1334" spans="1:34" customFormat="1" ht="24">
      <c r="A1334" s="5" t="s">
        <v>3527</v>
      </c>
      <c r="B1334" s="6" t="s">
        <v>42</v>
      </c>
      <c r="C1334" s="6" t="s">
        <v>65</v>
      </c>
      <c r="D1334" s="6" t="s">
        <v>78</v>
      </c>
      <c r="E1334" s="6" t="s">
        <v>45</v>
      </c>
      <c r="F1334" s="7">
        <f>IF(E1334="-",1,IF(G1334&gt;0,1,0))</f>
        <v>1</v>
      </c>
      <c r="G1334" s="7">
        <v>1</v>
      </c>
      <c r="H1334" s="7"/>
      <c r="I1334" s="7">
        <v>2</v>
      </c>
      <c r="J1334" s="7"/>
      <c r="K1334" s="7"/>
      <c r="L1334" s="7"/>
      <c r="M1334" s="7"/>
      <c r="N1334" s="7"/>
      <c r="O1334" s="6"/>
      <c r="P1334" s="6"/>
      <c r="Q1334" s="6"/>
      <c r="R1334" s="6"/>
      <c r="S1334" s="6"/>
      <c r="T1334" s="6"/>
      <c r="U1334" s="6"/>
      <c r="V1334" s="7"/>
      <c r="W1334" s="7"/>
      <c r="X1334" s="7"/>
      <c r="Y1334" s="7"/>
      <c r="Z1334" s="6"/>
      <c r="AA1334" s="6" t="s">
        <v>818</v>
      </c>
      <c r="AB1334" s="6"/>
      <c r="AC1334" s="6"/>
      <c r="AD1334" s="6" t="s">
        <v>3528</v>
      </c>
      <c r="AE1334" s="6"/>
      <c r="AF1334" s="6"/>
      <c r="AG1334" s="6"/>
      <c r="AH1334" s="8" t="s">
        <v>729</v>
      </c>
    </row>
    <row r="1335" spans="1:34" customFormat="1" ht="36">
      <c r="A1335" s="5" t="s">
        <v>3529</v>
      </c>
      <c r="B1335" s="6" t="s">
        <v>42</v>
      </c>
      <c r="C1335" s="6" t="s">
        <v>65</v>
      </c>
      <c r="D1335" s="6" t="s">
        <v>35</v>
      </c>
      <c r="E1335" s="6" t="s">
        <v>36</v>
      </c>
      <c r="F1335" s="7">
        <f>IF(E1335="-",1,IF(G1335&gt;0,1,0))</f>
        <v>1</v>
      </c>
      <c r="G1335" s="7">
        <v>0</v>
      </c>
      <c r="H1335" s="7"/>
      <c r="I1335" s="7">
        <v>6</v>
      </c>
      <c r="J1335" s="7"/>
      <c r="K1335" s="7"/>
      <c r="L1335" s="7"/>
      <c r="M1335" s="7"/>
      <c r="N1335" s="7"/>
      <c r="O1335" s="6"/>
      <c r="P1335" s="6"/>
      <c r="Q1335" s="6"/>
      <c r="R1335" s="6"/>
      <c r="S1335" s="6"/>
      <c r="T1335" s="6"/>
      <c r="U1335" s="6"/>
      <c r="V1335" s="7"/>
      <c r="W1335" s="7"/>
      <c r="X1335" s="7"/>
      <c r="Y1335" s="7"/>
      <c r="Z1335" s="6" t="s">
        <v>1123</v>
      </c>
      <c r="AA1335" s="6" t="s">
        <v>224</v>
      </c>
      <c r="AB1335" s="6"/>
      <c r="AC1335" s="6"/>
      <c r="AD1335" s="6" t="s">
        <v>3530</v>
      </c>
      <c r="AE1335" s="6" t="s">
        <v>3531</v>
      </c>
      <c r="AF1335" s="6"/>
      <c r="AG1335" s="6"/>
      <c r="AH1335" s="8" t="s">
        <v>3532</v>
      </c>
    </row>
    <row r="1336" spans="1:34" customFormat="1" ht="36">
      <c r="A1336" s="5" t="s">
        <v>3533</v>
      </c>
      <c r="B1336" s="6" t="s">
        <v>42</v>
      </c>
      <c r="C1336" s="6" t="s">
        <v>50</v>
      </c>
      <c r="D1336" s="6" t="s">
        <v>44</v>
      </c>
      <c r="E1336" s="6" t="s">
        <v>45</v>
      </c>
      <c r="F1336" s="7">
        <f>IF(E1336="-",1,IF(G1336&gt;0,1,0))</f>
        <v>0</v>
      </c>
      <c r="G1336" s="7">
        <v>0</v>
      </c>
      <c r="H1336" s="7"/>
      <c r="I1336" s="7"/>
      <c r="J1336" s="7"/>
      <c r="K1336" s="7"/>
      <c r="L1336" s="7"/>
      <c r="M1336" s="7"/>
      <c r="N1336" s="7"/>
      <c r="O1336" s="6"/>
      <c r="P1336" s="6"/>
      <c r="Q1336" s="6"/>
      <c r="R1336" s="6"/>
      <c r="S1336" s="6"/>
      <c r="T1336" s="6"/>
      <c r="U1336" s="6"/>
      <c r="V1336" s="7">
        <v>6</v>
      </c>
      <c r="W1336" s="7">
        <v>2</v>
      </c>
      <c r="X1336" s="7">
        <v>10</v>
      </c>
      <c r="Y1336" s="7">
        <v>5</v>
      </c>
      <c r="Z1336" s="6" t="s">
        <v>338</v>
      </c>
      <c r="AA1336" s="6" t="s">
        <v>1367</v>
      </c>
      <c r="AB1336" s="6"/>
      <c r="AC1336" s="6"/>
      <c r="AD1336" s="6" t="s">
        <v>3534</v>
      </c>
      <c r="AE1336" s="6"/>
      <c r="AF1336" s="6"/>
      <c r="AG1336" s="6"/>
      <c r="AH1336" s="8" t="s">
        <v>729</v>
      </c>
    </row>
    <row r="1337" spans="1:34" customFormat="1" ht="36">
      <c r="A1337" s="5" t="s">
        <v>3535</v>
      </c>
      <c r="B1337" s="6" t="s">
        <v>42</v>
      </c>
      <c r="C1337" s="6" t="s">
        <v>159</v>
      </c>
      <c r="D1337" s="6" t="s">
        <v>51</v>
      </c>
      <c r="E1337" s="6" t="s">
        <v>66</v>
      </c>
      <c r="F1337" s="7">
        <f>IF(E1337="-",1,IF(G1337&gt;0,1,0))</f>
        <v>1</v>
      </c>
      <c r="G1337" s="7">
        <v>4</v>
      </c>
      <c r="H1337" s="7"/>
      <c r="I1337" s="7"/>
      <c r="J1337" s="7"/>
      <c r="K1337" s="7"/>
      <c r="L1337" s="7">
        <v>4</v>
      </c>
      <c r="M1337" s="7"/>
      <c r="N1337" s="7"/>
      <c r="O1337" s="6"/>
      <c r="P1337" s="6"/>
      <c r="Q1337" s="6"/>
      <c r="R1337" s="6"/>
      <c r="S1337" s="6"/>
      <c r="T1337" s="6"/>
      <c r="U1337" s="6"/>
      <c r="V1337" s="7"/>
      <c r="W1337" s="7"/>
      <c r="X1337" s="7"/>
      <c r="Y1337" s="7"/>
      <c r="Z1337" s="6" t="s">
        <v>3536</v>
      </c>
      <c r="AA1337" s="6"/>
      <c r="AB1337" s="6"/>
      <c r="AC1337" s="14" t="s">
        <v>46</v>
      </c>
      <c r="AD1337" s="6" t="s">
        <v>3537</v>
      </c>
      <c r="AE1337" s="6"/>
      <c r="AF1337" s="6" t="s">
        <v>3538</v>
      </c>
      <c r="AG1337" s="6"/>
      <c r="AH1337" s="8" t="s">
        <v>229</v>
      </c>
    </row>
    <row r="1338" spans="1:34" customFormat="1" ht="36">
      <c r="A1338" s="5" t="s">
        <v>3539</v>
      </c>
      <c r="B1338" s="6" t="s">
        <v>42</v>
      </c>
      <c r="C1338" s="6" t="s">
        <v>77</v>
      </c>
      <c r="D1338" s="6" t="s">
        <v>78</v>
      </c>
      <c r="E1338" s="6" t="s">
        <v>73</v>
      </c>
      <c r="F1338" s="7">
        <f>IF(E1338="-",1,IF(G1338&gt;0,1,0))</f>
        <v>1</v>
      </c>
      <c r="G1338" s="7">
        <v>4</v>
      </c>
      <c r="H1338" s="7"/>
      <c r="I1338" s="7"/>
      <c r="J1338" s="7"/>
      <c r="K1338" s="7"/>
      <c r="L1338" s="7"/>
      <c r="M1338" s="7"/>
      <c r="N1338" s="7"/>
      <c r="O1338" s="6"/>
      <c r="P1338" s="6"/>
      <c r="Q1338" s="6"/>
      <c r="R1338" s="6"/>
      <c r="S1338" s="6"/>
      <c r="T1338" s="6"/>
      <c r="U1338" s="6"/>
      <c r="V1338" s="7">
        <v>5</v>
      </c>
      <c r="W1338" s="7">
        <v>3</v>
      </c>
      <c r="X1338" s="7">
        <v>1</v>
      </c>
      <c r="Y1338" s="7">
        <v>5</v>
      </c>
      <c r="Z1338" s="6"/>
      <c r="AA1338" s="6" t="s">
        <v>79</v>
      </c>
      <c r="AB1338" s="6"/>
      <c r="AC1338" s="6"/>
      <c r="AD1338" s="6" t="s">
        <v>3540</v>
      </c>
      <c r="AE1338" s="6"/>
      <c r="AF1338" s="6"/>
      <c r="AG1338" s="6"/>
      <c r="AH1338" s="8" t="s">
        <v>81</v>
      </c>
    </row>
    <row r="1339" spans="1:34" customFormat="1" ht="15">
      <c r="A1339" s="5" t="s">
        <v>3541</v>
      </c>
      <c r="B1339" s="6" t="s">
        <v>42</v>
      </c>
      <c r="C1339" s="6" t="s">
        <v>381</v>
      </c>
      <c r="D1339" s="6" t="s">
        <v>127</v>
      </c>
      <c r="E1339" s="6" t="s">
        <v>66</v>
      </c>
      <c r="F1339" s="7">
        <f>IF(E1339="-",1,IF(G1339&gt;0,1,0))</f>
        <v>1</v>
      </c>
      <c r="G1339" s="7">
        <v>3</v>
      </c>
      <c r="H1339" s="7"/>
      <c r="I1339" s="7"/>
      <c r="J1339" s="7"/>
      <c r="K1339" s="7"/>
      <c r="L1339" s="7"/>
      <c r="M1339" s="7"/>
      <c r="N1339" s="7">
        <v>3</v>
      </c>
      <c r="O1339" s="6" t="s">
        <v>388</v>
      </c>
      <c r="P1339" s="6">
        <v>15</v>
      </c>
      <c r="Q1339" s="6" t="s">
        <v>389</v>
      </c>
      <c r="R1339" s="6">
        <v>10</v>
      </c>
      <c r="S1339" s="6"/>
      <c r="T1339" s="6"/>
      <c r="U1339" s="6"/>
      <c r="V1339" s="7"/>
      <c r="W1339" s="7"/>
      <c r="X1339" s="7"/>
      <c r="Y1339" s="7"/>
      <c r="Z1339" s="6"/>
      <c r="AA1339" s="6"/>
      <c r="AB1339" s="6"/>
      <c r="AC1339" s="6"/>
      <c r="AD1339" s="6" t="s">
        <v>1259</v>
      </c>
      <c r="AE1339" s="6" t="s">
        <v>3542</v>
      </c>
      <c r="AF1339" s="6"/>
      <c r="AG1339" s="6"/>
      <c r="AH1339" s="8" t="s">
        <v>124</v>
      </c>
    </row>
    <row r="1340" spans="1:34" customFormat="1" ht="24">
      <c r="A1340" s="5" t="s">
        <v>3543</v>
      </c>
      <c r="B1340" s="6" t="s">
        <v>126</v>
      </c>
      <c r="C1340" s="6" t="s">
        <v>126</v>
      </c>
      <c r="D1340" s="6" t="s">
        <v>51</v>
      </c>
      <c r="E1340" s="6" t="s">
        <v>66</v>
      </c>
      <c r="F1340" s="7">
        <f>IF(E1340="-",1,IF(G1340&gt;0,1,0))</f>
        <v>1</v>
      </c>
      <c r="G1340" s="7">
        <v>1</v>
      </c>
      <c r="H1340" s="7"/>
      <c r="I1340" s="7"/>
      <c r="J1340" s="7"/>
      <c r="K1340" s="7"/>
      <c r="L1340" s="7"/>
      <c r="M1340" s="7"/>
      <c r="N1340" s="7"/>
      <c r="O1340" s="6"/>
      <c r="P1340" s="6"/>
      <c r="Q1340" s="6"/>
      <c r="R1340" s="6"/>
      <c r="S1340" s="6" t="s">
        <v>128</v>
      </c>
      <c r="T1340" s="6" t="s">
        <v>129</v>
      </c>
      <c r="U1340" s="6" t="s">
        <v>130</v>
      </c>
      <c r="V1340" s="7">
        <v>4</v>
      </c>
      <c r="W1340" s="7">
        <v>2</v>
      </c>
      <c r="X1340" s="7">
        <v>4</v>
      </c>
      <c r="Y1340" s="7">
        <v>2</v>
      </c>
      <c r="Z1340" s="6"/>
      <c r="AA1340" s="6" t="s">
        <v>1551</v>
      </c>
      <c r="AB1340" s="6"/>
      <c r="AC1340" s="6"/>
      <c r="AD1340" s="6" t="s">
        <v>3544</v>
      </c>
      <c r="AE1340" s="6"/>
      <c r="AF1340" s="6"/>
      <c r="AG1340" s="6"/>
      <c r="AH1340" s="8" t="s">
        <v>341</v>
      </c>
    </row>
    <row r="1341" spans="1:34" customFormat="1" ht="24">
      <c r="A1341" s="5" t="s">
        <v>3545</v>
      </c>
      <c r="B1341" s="6" t="s">
        <v>126</v>
      </c>
      <c r="C1341" s="6" t="s">
        <v>126</v>
      </c>
      <c r="D1341" s="6" t="s">
        <v>51</v>
      </c>
      <c r="E1341" s="6"/>
      <c r="F1341" s="7"/>
      <c r="G1341" s="7"/>
      <c r="H1341" s="7"/>
      <c r="I1341" s="7"/>
      <c r="J1341" s="7"/>
      <c r="K1341" s="7"/>
      <c r="L1341" s="7"/>
      <c r="M1341" s="7"/>
      <c r="N1341" s="7"/>
      <c r="O1341" s="6"/>
      <c r="P1341" s="6"/>
      <c r="Q1341" s="6"/>
      <c r="R1341" s="6"/>
      <c r="S1341" s="6" t="s">
        <v>128</v>
      </c>
      <c r="T1341" s="6" t="s">
        <v>135</v>
      </c>
      <c r="U1341" s="6" t="s">
        <v>130</v>
      </c>
      <c r="V1341" s="7">
        <v>4</v>
      </c>
      <c r="W1341" s="7">
        <v>5</v>
      </c>
      <c r="X1341" s="7">
        <v>4</v>
      </c>
      <c r="Y1341" s="7">
        <v>3</v>
      </c>
      <c r="Z1341" s="6"/>
      <c r="AA1341" s="6" t="s">
        <v>1551</v>
      </c>
      <c r="AB1341" s="6"/>
      <c r="AC1341" s="6"/>
      <c r="AD1341" s="6" t="s">
        <v>3544</v>
      </c>
      <c r="AE1341" s="6"/>
      <c r="AF1341" s="6"/>
      <c r="AG1341" s="6"/>
      <c r="AH1341" s="8" t="s">
        <v>341</v>
      </c>
    </row>
    <row r="1342" spans="1:34" customFormat="1" ht="48">
      <c r="A1342" s="5" t="s">
        <v>3546</v>
      </c>
      <c r="B1342" s="6" t="s">
        <v>42</v>
      </c>
      <c r="C1342" s="6" t="s">
        <v>43</v>
      </c>
      <c r="D1342" s="6" t="s">
        <v>127</v>
      </c>
      <c r="E1342" s="6" t="s">
        <v>73</v>
      </c>
      <c r="F1342" s="7">
        <f>IF(E1342="-",1,IF(G1342&gt;0,1,0))</f>
        <v>1</v>
      </c>
      <c r="G1342" s="7">
        <v>1</v>
      </c>
      <c r="H1342" s="7"/>
      <c r="I1342" s="7"/>
      <c r="J1342" s="7"/>
      <c r="K1342" s="7"/>
      <c r="L1342" s="7"/>
      <c r="M1342" s="7"/>
      <c r="N1342" s="7"/>
      <c r="O1342" s="6"/>
      <c r="P1342" s="6"/>
      <c r="Q1342" s="6"/>
      <c r="R1342" s="6"/>
      <c r="S1342" s="6"/>
      <c r="T1342" s="6"/>
      <c r="U1342" s="6"/>
      <c r="V1342" s="7"/>
      <c r="W1342" s="7"/>
      <c r="X1342" s="7"/>
      <c r="Y1342" s="7"/>
      <c r="Z1342" s="6"/>
      <c r="AA1342" s="6"/>
      <c r="AB1342" s="6"/>
      <c r="AC1342" s="6" t="s">
        <v>46</v>
      </c>
      <c r="AD1342" s="6" t="s">
        <v>3547</v>
      </c>
      <c r="AE1342" s="6"/>
      <c r="AF1342" s="6"/>
      <c r="AG1342" s="6" t="s">
        <v>3548</v>
      </c>
      <c r="AH1342" s="8" t="s">
        <v>514</v>
      </c>
    </row>
    <row r="1343" spans="1:34" customFormat="1" ht="36">
      <c r="A1343" s="5" t="s">
        <v>3549</v>
      </c>
      <c r="B1343" s="6" t="s">
        <v>33</v>
      </c>
      <c r="C1343" s="6" t="s">
        <v>34</v>
      </c>
      <c r="D1343" s="6" t="s">
        <v>51</v>
      </c>
      <c r="E1343" s="6" t="s">
        <v>73</v>
      </c>
      <c r="F1343" s="7">
        <f>IF(E1343="-",1,IF(G1343&gt;0,1,0))</f>
        <v>1</v>
      </c>
      <c r="G1343" s="7">
        <v>4</v>
      </c>
      <c r="H1343" s="7">
        <v>6</v>
      </c>
      <c r="I1343" s="7" t="s">
        <v>36</v>
      </c>
      <c r="J1343" s="7">
        <v>4</v>
      </c>
      <c r="K1343" s="7"/>
      <c r="L1343" s="7"/>
      <c r="M1343" s="7"/>
      <c r="N1343" s="7"/>
      <c r="O1343" s="6"/>
      <c r="P1343" s="6"/>
      <c r="Q1343" s="6"/>
      <c r="R1343" s="6"/>
      <c r="S1343" s="6"/>
      <c r="T1343" s="6"/>
      <c r="U1343" s="6"/>
      <c r="V1343" s="7"/>
      <c r="W1343" s="7"/>
      <c r="X1343" s="7"/>
      <c r="Y1343" s="7"/>
      <c r="Z1343" s="6"/>
      <c r="AA1343" s="6"/>
      <c r="AB1343" s="6"/>
      <c r="AC1343" s="6"/>
      <c r="AD1343" s="6" t="s">
        <v>3550</v>
      </c>
      <c r="AE1343" s="6"/>
      <c r="AF1343" s="6"/>
      <c r="AG1343" s="6"/>
      <c r="AH1343" s="8" t="s">
        <v>409</v>
      </c>
    </row>
    <row r="1344" spans="1:34" customFormat="1" ht="36">
      <c r="A1344" s="9" t="s">
        <v>3551</v>
      </c>
      <c r="B1344" s="10" t="s">
        <v>42</v>
      </c>
      <c r="C1344" s="10" t="s">
        <v>91</v>
      </c>
      <c r="D1344" s="10" t="s">
        <v>78</v>
      </c>
      <c r="E1344" s="10" t="s">
        <v>73</v>
      </c>
      <c r="F1344" s="7">
        <f>IF(E1344="-",1,IF(G1344&gt;0,1,0))</f>
        <v>1</v>
      </c>
      <c r="G1344" s="7">
        <v>4</v>
      </c>
      <c r="H1344" s="7"/>
      <c r="I1344" s="7">
        <v>5</v>
      </c>
      <c r="J1344" s="7"/>
      <c r="K1344" s="7"/>
      <c r="L1344" s="7"/>
      <c r="M1344" s="7"/>
      <c r="N1344" s="7"/>
      <c r="O1344" s="10"/>
      <c r="P1344" s="10"/>
      <c r="Q1344" s="10"/>
      <c r="R1344" s="10"/>
      <c r="S1344" s="10"/>
      <c r="T1344" s="10"/>
      <c r="U1344" s="10"/>
      <c r="V1344" s="7"/>
      <c r="W1344" s="7"/>
      <c r="X1344" s="7"/>
      <c r="Y1344" s="7"/>
      <c r="Z1344" s="10" t="s">
        <v>106</v>
      </c>
      <c r="AA1344" s="10"/>
      <c r="AB1344" s="10"/>
      <c r="AC1344" s="12" t="s">
        <v>87</v>
      </c>
      <c r="AD1344" s="10" t="s">
        <v>3552</v>
      </c>
      <c r="AE1344" s="10"/>
      <c r="AF1344" s="10"/>
      <c r="AG1344" s="10"/>
      <c r="AH1344" s="11" t="s">
        <v>476</v>
      </c>
    </row>
    <row r="1345" spans="1:34" customFormat="1" ht="24">
      <c r="A1345" s="5" t="s">
        <v>3553</v>
      </c>
      <c r="B1345" s="6" t="s">
        <v>126</v>
      </c>
      <c r="C1345" s="6" t="s">
        <v>126</v>
      </c>
      <c r="D1345" s="6" t="s">
        <v>51</v>
      </c>
      <c r="E1345" s="6" t="s">
        <v>66</v>
      </c>
      <c r="F1345" s="7">
        <f>IF(E1345="-",1,IF(G1345&gt;0,1,0))</f>
        <v>1</v>
      </c>
      <c r="G1345" s="7">
        <v>1</v>
      </c>
      <c r="H1345" s="7"/>
      <c r="I1345" s="7"/>
      <c r="J1345" s="7"/>
      <c r="K1345" s="7"/>
      <c r="L1345" s="7"/>
      <c r="M1345" s="7"/>
      <c r="N1345" s="7"/>
      <c r="O1345" s="6"/>
      <c r="P1345" s="6"/>
      <c r="Q1345" s="6"/>
      <c r="R1345" s="6"/>
      <c r="S1345" s="6" t="s">
        <v>128</v>
      </c>
      <c r="T1345" s="6" t="s">
        <v>175</v>
      </c>
      <c r="U1345" s="6" t="s">
        <v>130</v>
      </c>
      <c r="V1345" s="7">
        <v>3</v>
      </c>
      <c r="W1345" s="7">
        <v>2</v>
      </c>
      <c r="X1345" s="7">
        <v>2</v>
      </c>
      <c r="Y1345" s="7">
        <v>2</v>
      </c>
      <c r="Z1345" s="6"/>
      <c r="AA1345" s="6" t="s">
        <v>131</v>
      </c>
      <c r="AB1345" s="6"/>
      <c r="AC1345" s="6"/>
      <c r="AD1345" s="6" t="s">
        <v>3554</v>
      </c>
      <c r="AE1345" s="6"/>
      <c r="AF1345" s="6"/>
      <c r="AG1345" s="6"/>
      <c r="AH1345" s="8" t="s">
        <v>3555</v>
      </c>
    </row>
    <row r="1346" spans="1:34" customFormat="1" ht="24">
      <c r="A1346" s="5" t="s">
        <v>3556</v>
      </c>
      <c r="B1346" s="6" t="s">
        <v>126</v>
      </c>
      <c r="C1346" s="6" t="s">
        <v>126</v>
      </c>
      <c r="D1346" s="6" t="s">
        <v>51</v>
      </c>
      <c r="E1346" s="6"/>
      <c r="F1346" s="7"/>
      <c r="G1346" s="7"/>
      <c r="H1346" s="7"/>
      <c r="I1346" s="7"/>
      <c r="J1346" s="7"/>
      <c r="K1346" s="7"/>
      <c r="L1346" s="7"/>
      <c r="M1346" s="7"/>
      <c r="N1346" s="7"/>
      <c r="O1346" s="6"/>
      <c r="P1346" s="6"/>
      <c r="Q1346" s="6"/>
      <c r="R1346" s="6"/>
      <c r="S1346" s="6" t="s">
        <v>128</v>
      </c>
      <c r="T1346" s="6" t="s">
        <v>135</v>
      </c>
      <c r="U1346" s="6" t="s">
        <v>130</v>
      </c>
      <c r="V1346" s="7">
        <v>3</v>
      </c>
      <c r="W1346" s="7">
        <v>2</v>
      </c>
      <c r="X1346" s="7">
        <v>2</v>
      </c>
      <c r="Y1346" s="7">
        <v>2</v>
      </c>
      <c r="Z1346" s="6"/>
      <c r="AA1346" s="6" t="s">
        <v>131</v>
      </c>
      <c r="AB1346" s="6"/>
      <c r="AC1346" s="6"/>
      <c r="AD1346" s="6" t="s">
        <v>3554</v>
      </c>
      <c r="AE1346" s="6"/>
      <c r="AF1346" s="6"/>
      <c r="AG1346" s="6"/>
      <c r="AH1346" s="8" t="s">
        <v>3555</v>
      </c>
    </row>
    <row r="1347" spans="1:34" customFormat="1" ht="36">
      <c r="A1347" s="5" t="s">
        <v>3557</v>
      </c>
      <c r="B1347" s="6" t="s">
        <v>42</v>
      </c>
      <c r="C1347" s="6" t="s">
        <v>96</v>
      </c>
      <c r="D1347" s="6" t="s">
        <v>44</v>
      </c>
      <c r="E1347" s="6" t="s">
        <v>66</v>
      </c>
      <c r="F1347" s="7">
        <f>IF(E1347="-",1,IF(G1347&gt;0,1,0))</f>
        <v>0</v>
      </c>
      <c r="G1347" s="7">
        <v>0</v>
      </c>
      <c r="H1347" s="7"/>
      <c r="I1347" s="7"/>
      <c r="J1347" s="7"/>
      <c r="K1347" s="7"/>
      <c r="L1347" s="7"/>
      <c r="M1347" s="7"/>
      <c r="N1347" s="7"/>
      <c r="O1347" s="6"/>
      <c r="P1347" s="6"/>
      <c r="Q1347" s="6"/>
      <c r="R1347" s="6"/>
      <c r="S1347" s="6"/>
      <c r="T1347" s="6"/>
      <c r="U1347" s="6"/>
      <c r="V1347" s="7">
        <v>3</v>
      </c>
      <c r="W1347" s="7">
        <v>4</v>
      </c>
      <c r="X1347" s="7">
        <v>3</v>
      </c>
      <c r="Y1347" s="7">
        <v>2</v>
      </c>
      <c r="Z1347" s="6"/>
      <c r="AA1347" s="6" t="s">
        <v>206</v>
      </c>
      <c r="AB1347" s="6"/>
      <c r="AC1347" s="6"/>
      <c r="AD1347" s="6" t="s">
        <v>3558</v>
      </c>
      <c r="AE1347" s="6"/>
      <c r="AF1347" s="6"/>
      <c r="AG1347" s="6"/>
      <c r="AH1347" s="8" t="s">
        <v>436</v>
      </c>
    </row>
    <row r="1348" spans="1:34" customFormat="1" ht="15">
      <c r="A1348" s="5" t="s">
        <v>3559</v>
      </c>
      <c r="B1348" s="6" t="s">
        <v>126</v>
      </c>
      <c r="C1348" s="6" t="s">
        <v>126</v>
      </c>
      <c r="D1348" s="6" t="s">
        <v>78</v>
      </c>
      <c r="E1348" s="6" t="s">
        <v>66</v>
      </c>
      <c r="F1348" s="7">
        <f>IF(E1348="-",1,IF(G1348&gt;0,1,0))</f>
        <v>1</v>
      </c>
      <c r="G1348" s="7">
        <v>1</v>
      </c>
      <c r="H1348" s="7"/>
      <c r="I1348" s="7"/>
      <c r="J1348" s="7"/>
      <c r="K1348" s="7"/>
      <c r="L1348" s="7"/>
      <c r="M1348" s="7"/>
      <c r="N1348" s="7"/>
      <c r="O1348" s="6"/>
      <c r="P1348" s="6"/>
      <c r="Q1348" s="6"/>
      <c r="R1348" s="6"/>
      <c r="S1348" s="6" t="s">
        <v>169</v>
      </c>
      <c r="T1348" s="6" t="s">
        <v>129</v>
      </c>
      <c r="U1348" s="6" t="s">
        <v>151</v>
      </c>
      <c r="V1348" s="7">
        <v>4</v>
      </c>
      <c r="W1348" s="7">
        <v>4</v>
      </c>
      <c r="X1348" s="7">
        <v>2</v>
      </c>
      <c r="Y1348" s="7">
        <v>3</v>
      </c>
      <c r="Z1348" s="6"/>
      <c r="AA1348" s="6" t="s">
        <v>1965</v>
      </c>
      <c r="AB1348" s="6"/>
      <c r="AC1348" s="6"/>
      <c r="AD1348" s="6" t="s">
        <v>3560</v>
      </c>
      <c r="AE1348" s="6"/>
      <c r="AF1348" s="6"/>
      <c r="AG1348" s="6"/>
      <c r="AH1348" s="8" t="s">
        <v>863</v>
      </c>
    </row>
    <row r="1349" spans="1:34" customFormat="1" ht="15">
      <c r="A1349" s="5" t="s">
        <v>3561</v>
      </c>
      <c r="B1349" s="6" t="s">
        <v>126</v>
      </c>
      <c r="C1349" s="6" t="s">
        <v>126</v>
      </c>
      <c r="D1349" s="6" t="s">
        <v>78</v>
      </c>
      <c r="E1349" s="6"/>
      <c r="F1349" s="7"/>
      <c r="G1349" s="7"/>
      <c r="H1349" s="7"/>
      <c r="I1349" s="7"/>
      <c r="J1349" s="7"/>
      <c r="K1349" s="7"/>
      <c r="L1349" s="7"/>
      <c r="M1349" s="7"/>
      <c r="N1349" s="7"/>
      <c r="O1349" s="6"/>
      <c r="P1349" s="6"/>
      <c r="Q1349" s="6"/>
      <c r="R1349" s="6"/>
      <c r="S1349" s="6" t="s">
        <v>169</v>
      </c>
      <c r="T1349" s="6" t="s">
        <v>135</v>
      </c>
      <c r="U1349" s="6" t="s">
        <v>151</v>
      </c>
      <c r="V1349" s="7">
        <v>4</v>
      </c>
      <c r="W1349" s="7">
        <v>2</v>
      </c>
      <c r="X1349" s="7">
        <v>5</v>
      </c>
      <c r="Y1349" s="7">
        <v>5</v>
      </c>
      <c r="Z1349" s="6"/>
      <c r="AA1349" s="6" t="s">
        <v>1965</v>
      </c>
      <c r="AB1349" s="6"/>
      <c r="AC1349" s="6"/>
      <c r="AD1349" s="6" t="s">
        <v>3560</v>
      </c>
      <c r="AE1349" s="6"/>
      <c r="AF1349" s="6"/>
      <c r="AG1349" s="6"/>
      <c r="AH1349" s="8" t="s">
        <v>863</v>
      </c>
    </row>
    <row r="1350" spans="1:34" customFormat="1" ht="24">
      <c r="A1350" s="5" t="s">
        <v>3562</v>
      </c>
      <c r="B1350" s="6" t="s">
        <v>126</v>
      </c>
      <c r="C1350" s="6" t="s">
        <v>126</v>
      </c>
      <c r="D1350" s="6" t="s">
        <v>160</v>
      </c>
      <c r="E1350" s="6" t="s">
        <v>73</v>
      </c>
      <c r="F1350" s="7">
        <f>IF(E1350="-",1,IF(G1350&gt;0,1,0))</f>
        <v>1</v>
      </c>
      <c r="G1350" s="7">
        <v>1</v>
      </c>
      <c r="H1350" s="7"/>
      <c r="I1350" s="7"/>
      <c r="J1350" s="7"/>
      <c r="K1350" s="7"/>
      <c r="L1350" s="7"/>
      <c r="M1350" s="7"/>
      <c r="N1350" s="7"/>
      <c r="O1350" s="6"/>
      <c r="P1350" s="6"/>
      <c r="Q1350" s="6"/>
      <c r="R1350" s="6"/>
      <c r="S1350" s="6" t="s">
        <v>128</v>
      </c>
      <c r="T1350" s="6" t="s">
        <v>175</v>
      </c>
      <c r="U1350" s="6" t="s">
        <v>151</v>
      </c>
      <c r="V1350" s="7">
        <v>6</v>
      </c>
      <c r="W1350" s="7">
        <v>3</v>
      </c>
      <c r="X1350" s="7">
        <v>4</v>
      </c>
      <c r="Y1350" s="7">
        <v>4</v>
      </c>
      <c r="Z1350" s="6"/>
      <c r="AA1350" s="6" t="s">
        <v>164</v>
      </c>
      <c r="AB1350" s="6"/>
      <c r="AC1350" s="6"/>
      <c r="AD1350" s="6" t="s">
        <v>3563</v>
      </c>
      <c r="AE1350" s="6"/>
      <c r="AF1350" s="6"/>
      <c r="AG1350" s="6"/>
      <c r="AH1350" s="8" t="s">
        <v>457</v>
      </c>
    </row>
    <row r="1351" spans="1:34" customFormat="1" ht="24">
      <c r="A1351" s="5" t="s">
        <v>3564</v>
      </c>
      <c r="B1351" s="6" t="s">
        <v>126</v>
      </c>
      <c r="C1351" s="6" t="s">
        <v>126</v>
      </c>
      <c r="D1351" s="6" t="s">
        <v>160</v>
      </c>
      <c r="E1351" s="6"/>
      <c r="F1351" s="7"/>
      <c r="G1351" s="7"/>
      <c r="H1351" s="7"/>
      <c r="I1351" s="7"/>
      <c r="J1351" s="7"/>
      <c r="K1351" s="7"/>
      <c r="L1351" s="7"/>
      <c r="M1351" s="7"/>
      <c r="N1351" s="7"/>
      <c r="O1351" s="6"/>
      <c r="P1351" s="6"/>
      <c r="Q1351" s="6"/>
      <c r="R1351" s="6"/>
      <c r="S1351" s="6" t="s">
        <v>128</v>
      </c>
      <c r="T1351" s="6" t="s">
        <v>135</v>
      </c>
      <c r="U1351" s="6" t="s">
        <v>151</v>
      </c>
      <c r="V1351" s="7">
        <v>6</v>
      </c>
      <c r="W1351" s="7">
        <v>6</v>
      </c>
      <c r="X1351" s="7">
        <v>4</v>
      </c>
      <c r="Y1351" s="7">
        <v>7</v>
      </c>
      <c r="Z1351" s="6"/>
      <c r="AA1351" s="6" t="s">
        <v>164</v>
      </c>
      <c r="AB1351" s="6"/>
      <c r="AC1351" s="6"/>
      <c r="AD1351" s="6" t="s">
        <v>3563</v>
      </c>
      <c r="AE1351" s="6"/>
      <c r="AF1351" s="6"/>
      <c r="AG1351" s="6"/>
      <c r="AH1351" s="8" t="s">
        <v>457</v>
      </c>
    </row>
    <row r="1352" spans="1:34" customFormat="1" ht="36">
      <c r="A1352" s="5" t="s">
        <v>3565</v>
      </c>
      <c r="B1352" s="6" t="s">
        <v>126</v>
      </c>
      <c r="C1352" s="6" t="s">
        <v>126</v>
      </c>
      <c r="D1352" s="6" t="s">
        <v>78</v>
      </c>
      <c r="E1352" s="6" t="s">
        <v>66</v>
      </c>
      <c r="F1352" s="7">
        <f>IF(E1352="-",1,IF(G1352&gt;0,1,0))</f>
        <v>1</v>
      </c>
      <c r="G1352" s="7">
        <v>1</v>
      </c>
      <c r="H1352" s="7"/>
      <c r="I1352" s="7"/>
      <c r="J1352" s="7"/>
      <c r="K1352" s="7"/>
      <c r="L1352" s="7"/>
      <c r="M1352" s="7"/>
      <c r="N1352" s="7"/>
      <c r="O1352" s="6"/>
      <c r="P1352" s="6"/>
      <c r="Q1352" s="6"/>
      <c r="R1352" s="6"/>
      <c r="S1352" s="6" t="s">
        <v>169</v>
      </c>
      <c r="T1352" s="6" t="s">
        <v>129</v>
      </c>
      <c r="U1352" s="6" t="s">
        <v>151</v>
      </c>
      <c r="V1352" s="7">
        <v>4</v>
      </c>
      <c r="W1352" s="7">
        <v>1</v>
      </c>
      <c r="X1352" s="7">
        <v>3</v>
      </c>
      <c r="Y1352" s="7">
        <v>2</v>
      </c>
      <c r="Z1352" s="6"/>
      <c r="AA1352" s="6" t="s">
        <v>3566</v>
      </c>
      <c r="AB1352" s="6"/>
      <c r="AC1352" s="6"/>
      <c r="AD1352" s="6" t="s">
        <v>3567</v>
      </c>
      <c r="AE1352" s="6"/>
      <c r="AF1352" s="6"/>
      <c r="AG1352" s="6"/>
      <c r="AH1352" s="8" t="s">
        <v>56</v>
      </c>
    </row>
    <row r="1353" spans="1:34" customFormat="1" ht="36">
      <c r="A1353" s="5" t="s">
        <v>3568</v>
      </c>
      <c r="B1353" s="6" t="s">
        <v>126</v>
      </c>
      <c r="C1353" s="6" t="s">
        <v>126</v>
      </c>
      <c r="D1353" s="6" t="s">
        <v>78</v>
      </c>
      <c r="E1353" s="6"/>
      <c r="F1353" s="7"/>
      <c r="G1353" s="7"/>
      <c r="H1353" s="7"/>
      <c r="I1353" s="7"/>
      <c r="J1353" s="7"/>
      <c r="K1353" s="7"/>
      <c r="L1353" s="7"/>
      <c r="M1353" s="7"/>
      <c r="N1353" s="7"/>
      <c r="O1353" s="6"/>
      <c r="P1353" s="6"/>
      <c r="Q1353" s="6"/>
      <c r="R1353" s="6"/>
      <c r="S1353" s="6" t="s">
        <v>169</v>
      </c>
      <c r="T1353" s="6" t="s">
        <v>135</v>
      </c>
      <c r="U1353" s="6" t="s">
        <v>151</v>
      </c>
      <c r="V1353" s="7">
        <v>4</v>
      </c>
      <c r="W1353" s="7">
        <v>3</v>
      </c>
      <c r="X1353" s="7">
        <v>5</v>
      </c>
      <c r="Y1353" s="7">
        <v>4</v>
      </c>
      <c r="Z1353" s="6"/>
      <c r="AA1353" s="6" t="s">
        <v>3566</v>
      </c>
      <c r="AB1353" s="6"/>
      <c r="AC1353" s="6"/>
      <c r="AD1353" s="6" t="s">
        <v>3567</v>
      </c>
      <c r="AE1353" s="6"/>
      <c r="AF1353" s="6"/>
      <c r="AG1353" s="6"/>
      <c r="AH1353" s="8" t="s">
        <v>56</v>
      </c>
    </row>
    <row r="1354" spans="1:34" customFormat="1" ht="24">
      <c r="A1354" s="9" t="s">
        <v>3569</v>
      </c>
      <c r="B1354" s="10" t="s">
        <v>42</v>
      </c>
      <c r="C1354" s="10" t="s">
        <v>91</v>
      </c>
      <c r="D1354" s="10" t="s">
        <v>127</v>
      </c>
      <c r="E1354" s="10" t="s">
        <v>73</v>
      </c>
      <c r="F1354" s="7">
        <f>IF(E1354="-",1,IF(G1354&gt;0,1,0))</f>
        <v>0</v>
      </c>
      <c r="G1354" s="7">
        <v>0</v>
      </c>
      <c r="H1354" s="7"/>
      <c r="I1354" s="7">
        <v>5</v>
      </c>
      <c r="J1354" s="7"/>
      <c r="K1354" s="7"/>
      <c r="L1354" s="7"/>
      <c r="M1354" s="7"/>
      <c r="N1354" s="7"/>
      <c r="O1354" s="10"/>
      <c r="P1354" s="10"/>
      <c r="Q1354" s="10"/>
      <c r="R1354" s="10"/>
      <c r="S1354" s="10"/>
      <c r="T1354" s="10"/>
      <c r="U1354" s="10"/>
      <c r="V1354" s="7"/>
      <c r="W1354" s="7"/>
      <c r="X1354" s="7"/>
      <c r="Y1354" s="7"/>
      <c r="Z1354" s="10" t="s">
        <v>3570</v>
      </c>
      <c r="AA1354" s="10"/>
      <c r="AB1354" s="10"/>
      <c r="AC1354" s="12" t="s">
        <v>46</v>
      </c>
      <c r="AD1354" s="10" t="s">
        <v>3571</v>
      </c>
      <c r="AE1354" s="10"/>
      <c r="AF1354" s="10"/>
      <c r="AG1354" s="10"/>
      <c r="AH1354" s="11" t="s">
        <v>436</v>
      </c>
    </row>
    <row r="1355" spans="1:34" customFormat="1" ht="15">
      <c r="A1355" s="5" t="s">
        <v>3572</v>
      </c>
      <c r="B1355" s="6" t="s">
        <v>126</v>
      </c>
      <c r="C1355" s="6" t="s">
        <v>126</v>
      </c>
      <c r="D1355" s="6" t="s">
        <v>51</v>
      </c>
      <c r="E1355" s="6" t="s">
        <v>45</v>
      </c>
      <c r="F1355" s="7">
        <f>IF(E1355="-",1,IF(G1355&gt;0,1,0))</f>
        <v>1</v>
      </c>
      <c r="G1355" s="7">
        <v>1</v>
      </c>
      <c r="H1355" s="7"/>
      <c r="I1355" s="7"/>
      <c r="J1355" s="7"/>
      <c r="K1355" s="7"/>
      <c r="L1355" s="7"/>
      <c r="M1355" s="7"/>
      <c r="N1355" s="7"/>
      <c r="O1355" s="6"/>
      <c r="P1355" s="6"/>
      <c r="Q1355" s="6"/>
      <c r="R1355" s="6"/>
      <c r="S1355" s="6" t="s">
        <v>128</v>
      </c>
      <c r="T1355" s="6" t="s">
        <v>175</v>
      </c>
      <c r="U1355" s="6" t="s">
        <v>151</v>
      </c>
      <c r="V1355" s="7">
        <v>9</v>
      </c>
      <c r="W1355" s="7">
        <v>5</v>
      </c>
      <c r="X1355" s="7">
        <v>7</v>
      </c>
      <c r="Y1355" s="7">
        <v>5</v>
      </c>
      <c r="Z1355" s="6"/>
      <c r="AA1355" s="6" t="s">
        <v>176</v>
      </c>
      <c r="AB1355" s="6"/>
      <c r="AC1355" s="6"/>
      <c r="AD1355" s="6" t="s">
        <v>3573</v>
      </c>
      <c r="AE1355" s="6"/>
      <c r="AF1355" s="6"/>
      <c r="AG1355" s="6"/>
      <c r="AH1355" s="8" t="s">
        <v>178</v>
      </c>
    </row>
    <row r="1356" spans="1:34" customFormat="1" ht="15">
      <c r="A1356" s="5" t="s">
        <v>3574</v>
      </c>
      <c r="B1356" s="6" t="s">
        <v>126</v>
      </c>
      <c r="C1356" s="6" t="s">
        <v>126</v>
      </c>
      <c r="D1356" s="6" t="s">
        <v>51</v>
      </c>
      <c r="E1356" s="6"/>
      <c r="F1356" s="7"/>
      <c r="G1356" s="7"/>
      <c r="H1356" s="7"/>
      <c r="I1356" s="7"/>
      <c r="J1356" s="7"/>
      <c r="K1356" s="7"/>
      <c r="L1356" s="7"/>
      <c r="M1356" s="7"/>
      <c r="N1356" s="7"/>
      <c r="O1356" s="6"/>
      <c r="P1356" s="6"/>
      <c r="Q1356" s="6"/>
      <c r="R1356" s="6"/>
      <c r="S1356" s="6" t="s">
        <v>128</v>
      </c>
      <c r="T1356" s="6" t="s">
        <v>135</v>
      </c>
      <c r="U1356" s="6" t="s">
        <v>151</v>
      </c>
      <c r="V1356" s="7">
        <v>9</v>
      </c>
      <c r="W1356" s="7">
        <v>8</v>
      </c>
      <c r="X1356" s="7">
        <v>7</v>
      </c>
      <c r="Y1356" s="7">
        <v>10</v>
      </c>
      <c r="Z1356" s="6"/>
      <c r="AA1356" s="6" t="s">
        <v>176</v>
      </c>
      <c r="AB1356" s="6"/>
      <c r="AC1356" s="6"/>
      <c r="AD1356" s="6" t="s">
        <v>3573</v>
      </c>
      <c r="AE1356" s="6"/>
      <c r="AF1356" s="6"/>
      <c r="AG1356" s="6"/>
      <c r="AH1356" s="8" t="s">
        <v>178</v>
      </c>
    </row>
    <row r="1357" spans="1:34" customFormat="1" ht="96">
      <c r="A1357" s="5" t="s">
        <v>3575</v>
      </c>
      <c r="B1357" s="6" t="s">
        <v>42</v>
      </c>
      <c r="C1357" s="6" t="s">
        <v>65</v>
      </c>
      <c r="D1357" s="6" t="s">
        <v>247</v>
      </c>
      <c r="E1357" s="6" t="s">
        <v>2971</v>
      </c>
      <c r="F1357" s="7">
        <f>IF(E1357="-",1,IF(G1357&gt;0,1,0))</f>
        <v>0</v>
      </c>
      <c r="G1357" s="7">
        <v>0</v>
      </c>
      <c r="H1357" s="7"/>
      <c r="I1357" s="7">
        <v>5</v>
      </c>
      <c r="J1357" s="7"/>
      <c r="K1357" s="7"/>
      <c r="L1357" s="7"/>
      <c r="M1357" s="7"/>
      <c r="N1357" s="7"/>
      <c r="O1357" s="6"/>
      <c r="P1357" s="6"/>
      <c r="Q1357" s="6"/>
      <c r="R1357" s="6"/>
      <c r="S1357" s="6"/>
      <c r="T1357" s="6"/>
      <c r="U1357" s="6"/>
      <c r="V1357" s="7"/>
      <c r="W1357" s="7"/>
      <c r="X1357" s="7"/>
      <c r="Y1357" s="7"/>
      <c r="Z1357" s="6"/>
      <c r="AA1357" s="6" t="s">
        <v>3576</v>
      </c>
      <c r="AB1357" s="6"/>
      <c r="AC1357" s="6"/>
      <c r="AD1357" s="6" t="s">
        <v>3577</v>
      </c>
      <c r="AE1357" s="6"/>
      <c r="AF1357" s="6" t="s">
        <v>3578</v>
      </c>
      <c r="AG1357" s="6"/>
      <c r="AH1357" s="8" t="s">
        <v>656</v>
      </c>
    </row>
    <row r="1358" spans="1:34" customFormat="1" ht="15">
      <c r="A1358" s="5" t="s">
        <v>3579</v>
      </c>
      <c r="B1358" s="6" t="s">
        <v>42</v>
      </c>
      <c r="C1358" s="6" t="s">
        <v>77</v>
      </c>
      <c r="D1358" s="6" t="s">
        <v>78</v>
      </c>
      <c r="E1358" s="6" t="s">
        <v>66</v>
      </c>
      <c r="F1358" s="7">
        <f>IF(E1358="-",1,IF(G1358&gt;0,1,0))</f>
        <v>1</v>
      </c>
      <c r="G1358" s="7">
        <v>4</v>
      </c>
      <c r="H1358" s="7"/>
      <c r="I1358" s="7"/>
      <c r="J1358" s="7"/>
      <c r="K1358" s="7"/>
      <c r="L1358" s="7"/>
      <c r="M1358" s="7"/>
      <c r="N1358" s="7"/>
      <c r="O1358" s="6"/>
      <c r="P1358" s="6"/>
      <c r="Q1358" s="6"/>
      <c r="R1358" s="6"/>
      <c r="S1358" s="6"/>
      <c r="T1358" s="6"/>
      <c r="U1358" s="6"/>
      <c r="V1358" s="7">
        <v>3</v>
      </c>
      <c r="W1358" s="7">
        <v>2</v>
      </c>
      <c r="X1358" s="7">
        <v>4</v>
      </c>
      <c r="Y1358" s="7">
        <v>2</v>
      </c>
      <c r="Z1358" s="6"/>
      <c r="AA1358" s="6" t="s">
        <v>206</v>
      </c>
      <c r="AB1358" s="6"/>
      <c r="AC1358" s="6"/>
      <c r="AD1358" s="6" t="s">
        <v>3580</v>
      </c>
      <c r="AE1358" s="6"/>
      <c r="AF1358" s="6"/>
      <c r="AG1358" s="6"/>
      <c r="AH1358" s="8" t="s">
        <v>879</v>
      </c>
    </row>
    <row r="1359" spans="1:34" customFormat="1" ht="24">
      <c r="A1359" s="5" t="s">
        <v>3581</v>
      </c>
      <c r="B1359" s="6" t="s">
        <v>42</v>
      </c>
      <c r="C1359" s="6" t="s">
        <v>327</v>
      </c>
      <c r="D1359" s="6" t="s">
        <v>127</v>
      </c>
      <c r="E1359" s="6" t="s">
        <v>73</v>
      </c>
      <c r="F1359" s="7">
        <f>IF(E1359="-",1,IF(G1359&gt;0,1,0))</f>
        <v>1</v>
      </c>
      <c r="G1359" s="7">
        <v>2</v>
      </c>
      <c r="H1359" s="7"/>
      <c r="I1359" s="7"/>
      <c r="J1359" s="7"/>
      <c r="K1359" s="7"/>
      <c r="L1359" s="7"/>
      <c r="M1359" s="7">
        <v>7</v>
      </c>
      <c r="N1359" s="7"/>
      <c r="O1359" s="6"/>
      <c r="P1359" s="6"/>
      <c r="Q1359" s="6"/>
      <c r="R1359" s="6"/>
      <c r="S1359" s="6"/>
      <c r="T1359" s="6"/>
      <c r="U1359" s="6"/>
      <c r="V1359" s="7"/>
      <c r="W1359" s="7"/>
      <c r="X1359" s="7"/>
      <c r="Y1359" s="7"/>
      <c r="Z1359" s="6"/>
      <c r="AA1359" s="6"/>
      <c r="AB1359" s="6"/>
      <c r="AC1359" s="6" t="s">
        <v>369</v>
      </c>
      <c r="AD1359" s="6" t="s">
        <v>3582</v>
      </c>
      <c r="AE1359" s="6"/>
      <c r="AF1359" s="6"/>
      <c r="AG1359" s="6"/>
      <c r="AH1359" s="8" t="s">
        <v>487</v>
      </c>
    </row>
    <row r="1360" spans="1:34" customFormat="1" ht="60">
      <c r="A1360" s="5" t="s">
        <v>3583</v>
      </c>
      <c r="B1360" s="6" t="s">
        <v>42</v>
      </c>
      <c r="C1360" s="6" t="s">
        <v>65</v>
      </c>
      <c r="D1360" s="6" t="s">
        <v>78</v>
      </c>
      <c r="E1360" s="6" t="s">
        <v>45</v>
      </c>
      <c r="F1360" s="7">
        <f>IF(E1360="-",1,IF(G1360&gt;0,1,0))</f>
        <v>1</v>
      </c>
      <c r="G1360" s="7">
        <v>2</v>
      </c>
      <c r="H1360" s="7"/>
      <c r="I1360" s="7">
        <v>4</v>
      </c>
      <c r="J1360" s="7"/>
      <c r="K1360" s="7"/>
      <c r="L1360" s="7"/>
      <c r="M1360" s="7"/>
      <c r="N1360" s="7"/>
      <c r="O1360" s="6"/>
      <c r="P1360" s="6"/>
      <c r="Q1360" s="6"/>
      <c r="R1360" s="6"/>
      <c r="S1360" s="6"/>
      <c r="T1360" s="6"/>
      <c r="U1360" s="6"/>
      <c r="V1360" s="7"/>
      <c r="W1360" s="7"/>
      <c r="X1360" s="7"/>
      <c r="Y1360" s="7"/>
      <c r="Z1360" s="6"/>
      <c r="AA1360" s="6" t="s">
        <v>364</v>
      </c>
      <c r="AB1360" s="6"/>
      <c r="AC1360" s="6"/>
      <c r="AD1360" s="6" t="s">
        <v>3584</v>
      </c>
      <c r="AE1360" s="6"/>
      <c r="AF1360" s="6"/>
      <c r="AG1360" s="6"/>
      <c r="AH1360" s="8" t="s">
        <v>48</v>
      </c>
    </row>
    <row r="1361" spans="1:34" customFormat="1" ht="48">
      <c r="A1361" s="5" t="s">
        <v>3585</v>
      </c>
      <c r="B1361" s="6" t="s">
        <v>42</v>
      </c>
      <c r="C1361" s="6" t="s">
        <v>65</v>
      </c>
      <c r="D1361" s="6" t="s">
        <v>44</v>
      </c>
      <c r="E1361" s="6" t="s">
        <v>45</v>
      </c>
      <c r="F1361" s="7">
        <f>IF(E1361="-",1,IF(G1361&gt;0,1,0))</f>
        <v>0</v>
      </c>
      <c r="G1361" s="7">
        <v>0</v>
      </c>
      <c r="H1361" s="7"/>
      <c r="I1361" s="7">
        <v>6</v>
      </c>
      <c r="J1361" s="7"/>
      <c r="K1361" s="7"/>
      <c r="L1361" s="7"/>
      <c r="M1361" s="7"/>
      <c r="N1361" s="7"/>
      <c r="O1361" s="6"/>
      <c r="P1361" s="6"/>
      <c r="Q1361" s="6"/>
      <c r="R1361" s="6"/>
      <c r="S1361" s="6"/>
      <c r="T1361" s="6"/>
      <c r="U1361" s="6"/>
      <c r="V1361" s="7"/>
      <c r="W1361" s="7"/>
      <c r="X1361" s="7"/>
      <c r="Y1361" s="7"/>
      <c r="Z1361" s="6" t="s">
        <v>216</v>
      </c>
      <c r="AA1361" s="6" t="s">
        <v>224</v>
      </c>
      <c r="AB1361" s="6"/>
      <c r="AC1361" s="6"/>
      <c r="AD1361" s="6" t="s">
        <v>3586</v>
      </c>
      <c r="AE1361" s="6"/>
      <c r="AF1361" s="6" t="s">
        <v>3587</v>
      </c>
      <c r="AG1361" s="6"/>
      <c r="AH1361" s="8" t="s">
        <v>56</v>
      </c>
    </row>
    <row r="1362" spans="1:34" customFormat="1" ht="24">
      <c r="A1362" s="5" t="s">
        <v>3588</v>
      </c>
      <c r="B1362" s="6" t="s">
        <v>42</v>
      </c>
      <c r="C1362" s="6" t="s">
        <v>65</v>
      </c>
      <c r="D1362" s="6" t="s">
        <v>193</v>
      </c>
      <c r="E1362" s="6"/>
      <c r="F1362" s="7">
        <f>IF(E1362="-",1,IF(G1362&gt;0,1,0))</f>
        <v>0</v>
      </c>
      <c r="G1362" s="7"/>
      <c r="H1362" s="7"/>
      <c r="I1362" s="7">
        <v>4</v>
      </c>
      <c r="J1362" s="7"/>
      <c r="K1362" s="7"/>
      <c r="L1362" s="7"/>
      <c r="M1362" s="7"/>
      <c r="N1362" s="7"/>
      <c r="O1362" s="6"/>
      <c r="P1362" s="6"/>
      <c r="Q1362" s="6"/>
      <c r="R1362" s="6"/>
      <c r="S1362" s="6"/>
      <c r="T1362" s="6"/>
      <c r="U1362" s="6"/>
      <c r="V1362" s="7"/>
      <c r="W1362" s="7"/>
      <c r="X1362" s="7"/>
      <c r="Y1362" s="7"/>
      <c r="Z1362" s="6" t="s">
        <v>3589</v>
      </c>
      <c r="AA1362" s="6" t="s">
        <v>224</v>
      </c>
      <c r="AB1362" s="6"/>
      <c r="AC1362" s="6"/>
      <c r="AD1362" s="6" t="s">
        <v>3590</v>
      </c>
      <c r="AE1362" s="6"/>
      <c r="AF1362" s="6"/>
      <c r="AG1362" s="6"/>
      <c r="AH1362" s="8" t="s">
        <v>670</v>
      </c>
    </row>
    <row r="1363" spans="1:34" customFormat="1" ht="36">
      <c r="A1363" s="5" t="s">
        <v>3591</v>
      </c>
      <c r="B1363" s="6" t="s">
        <v>42</v>
      </c>
      <c r="C1363" s="6" t="s">
        <v>381</v>
      </c>
      <c r="D1363" s="6" t="s">
        <v>127</v>
      </c>
      <c r="E1363" s="6" t="s">
        <v>73</v>
      </c>
      <c r="F1363" s="7">
        <f>IF(E1363="-",1,IF(G1363&gt;0,1,0))</f>
        <v>1</v>
      </c>
      <c r="G1363" s="7">
        <v>1</v>
      </c>
      <c r="H1363" s="7"/>
      <c r="I1363" s="7"/>
      <c r="J1363" s="7"/>
      <c r="K1363" s="7"/>
      <c r="L1363" s="7"/>
      <c r="M1363" s="7"/>
      <c r="N1363" s="7">
        <v>6</v>
      </c>
      <c r="O1363" s="6" t="s">
        <v>1836</v>
      </c>
      <c r="P1363" s="6">
        <v>20</v>
      </c>
      <c r="Q1363" s="6" t="s">
        <v>1836</v>
      </c>
      <c r="R1363" s="6">
        <v>20</v>
      </c>
      <c r="S1363" s="6"/>
      <c r="T1363" s="6"/>
      <c r="U1363" s="6"/>
      <c r="V1363" s="7"/>
      <c r="W1363" s="7"/>
      <c r="X1363" s="7"/>
      <c r="Y1363" s="7"/>
      <c r="Z1363" s="6"/>
      <c r="AA1363" s="6"/>
      <c r="AB1363" s="6"/>
      <c r="AC1363" s="6"/>
      <c r="AD1363" s="6" t="s">
        <v>3592</v>
      </c>
      <c r="AE1363" s="6" t="s">
        <v>3593</v>
      </c>
      <c r="AF1363" s="6" t="s">
        <v>3594</v>
      </c>
      <c r="AG1363" s="6"/>
      <c r="AH1363" s="8" t="s">
        <v>796</v>
      </c>
    </row>
    <row r="1364" spans="1:34" customFormat="1" ht="36">
      <c r="A1364" s="5" t="s">
        <v>3595</v>
      </c>
      <c r="B1364" s="6" t="s">
        <v>42</v>
      </c>
      <c r="C1364" s="6" t="s">
        <v>65</v>
      </c>
      <c r="D1364" s="6" t="s">
        <v>51</v>
      </c>
      <c r="E1364" s="6" t="s">
        <v>45</v>
      </c>
      <c r="F1364" s="7">
        <f>IF(E1364="-",1,IF(G1364&gt;0,1,0))</f>
        <v>1</v>
      </c>
      <c r="G1364" s="7">
        <v>2</v>
      </c>
      <c r="H1364" s="7"/>
      <c r="I1364" s="7">
        <v>3</v>
      </c>
      <c r="J1364" s="7"/>
      <c r="K1364" s="7"/>
      <c r="L1364" s="7"/>
      <c r="M1364" s="7"/>
      <c r="N1364" s="7"/>
      <c r="O1364" s="6"/>
      <c r="P1364" s="6"/>
      <c r="Q1364" s="6"/>
      <c r="R1364" s="6"/>
      <c r="S1364" s="6"/>
      <c r="T1364" s="6"/>
      <c r="U1364" s="6"/>
      <c r="V1364" s="7"/>
      <c r="W1364" s="7"/>
      <c r="X1364" s="7"/>
      <c r="Y1364" s="7"/>
      <c r="Z1364" s="6"/>
      <c r="AA1364" s="6" t="s">
        <v>224</v>
      </c>
      <c r="AB1364" s="6"/>
      <c r="AC1364" s="6"/>
      <c r="AD1364" s="6" t="s">
        <v>3596</v>
      </c>
      <c r="AE1364" s="6"/>
      <c r="AF1364" s="6" t="s">
        <v>3597</v>
      </c>
      <c r="AG1364" s="6"/>
      <c r="AH1364" s="8" t="s">
        <v>609</v>
      </c>
    </row>
    <row r="1365" spans="1:34" customFormat="1" ht="15">
      <c r="A1365" s="5" t="s">
        <v>3598</v>
      </c>
      <c r="B1365" s="6" t="s">
        <v>42</v>
      </c>
      <c r="C1365" s="6" t="s">
        <v>381</v>
      </c>
      <c r="D1365" s="6" t="s">
        <v>127</v>
      </c>
      <c r="E1365" s="6" t="s">
        <v>73</v>
      </c>
      <c r="F1365" s="7">
        <f>IF(E1365="-",1,IF(G1365&gt;0,1,0))</f>
        <v>1</v>
      </c>
      <c r="G1365" s="7">
        <v>2</v>
      </c>
      <c r="H1365" s="7"/>
      <c r="I1365" s="7"/>
      <c r="J1365" s="7"/>
      <c r="K1365" s="7"/>
      <c r="L1365" s="7"/>
      <c r="M1365" s="7"/>
      <c r="N1365" s="7">
        <v>3</v>
      </c>
      <c r="O1365" s="6" t="s">
        <v>389</v>
      </c>
      <c r="P1365" s="6">
        <v>10</v>
      </c>
      <c r="Q1365" s="6" t="s">
        <v>388</v>
      </c>
      <c r="R1365" s="6">
        <v>10</v>
      </c>
      <c r="S1365" s="6"/>
      <c r="T1365" s="6"/>
      <c r="U1365" s="6"/>
      <c r="V1365" s="7"/>
      <c r="W1365" s="7"/>
      <c r="X1365" s="7"/>
      <c r="Y1365" s="7"/>
      <c r="Z1365" s="6"/>
      <c r="AA1365" s="6"/>
      <c r="AB1365" s="6"/>
      <c r="AC1365" s="6"/>
      <c r="AD1365" s="6" t="s">
        <v>3599</v>
      </c>
      <c r="AE1365" s="6" t="s">
        <v>3599</v>
      </c>
      <c r="AF1365" s="6"/>
      <c r="AG1365" s="6"/>
      <c r="AH1365" s="8" t="s">
        <v>663</v>
      </c>
    </row>
    <row r="1366" spans="1:34" customFormat="1" ht="60">
      <c r="A1366" s="9" t="s">
        <v>3600</v>
      </c>
      <c r="B1366" s="10" t="s">
        <v>42</v>
      </c>
      <c r="C1366" s="10" t="s">
        <v>91</v>
      </c>
      <c r="D1366" s="10" t="s">
        <v>44</v>
      </c>
      <c r="E1366" s="10" t="s">
        <v>73</v>
      </c>
      <c r="F1366" s="7">
        <f>IF(E1366="-",1,IF(G1366&gt;0,1,0))</f>
        <v>0</v>
      </c>
      <c r="G1366" s="7">
        <v>0</v>
      </c>
      <c r="H1366" s="7"/>
      <c r="I1366" s="7">
        <v>4</v>
      </c>
      <c r="J1366" s="7"/>
      <c r="K1366" s="7"/>
      <c r="L1366" s="7"/>
      <c r="M1366" s="7"/>
      <c r="N1366" s="7"/>
      <c r="O1366" s="10"/>
      <c r="P1366" s="10"/>
      <c r="Q1366" s="10"/>
      <c r="R1366" s="10"/>
      <c r="S1366" s="10"/>
      <c r="T1366" s="10"/>
      <c r="U1366" s="10"/>
      <c r="V1366" s="7"/>
      <c r="W1366" s="7"/>
      <c r="X1366" s="7"/>
      <c r="Y1366" s="7"/>
      <c r="Z1366" s="10" t="s">
        <v>525</v>
      </c>
      <c r="AA1366" s="10"/>
      <c r="AB1366" s="10"/>
      <c r="AC1366" s="12" t="s">
        <v>46</v>
      </c>
      <c r="AD1366" s="10" t="s">
        <v>3601</v>
      </c>
      <c r="AE1366" s="10"/>
      <c r="AF1366" s="10" t="s">
        <v>3602</v>
      </c>
      <c r="AG1366" s="10"/>
      <c r="AH1366" s="11" t="s">
        <v>796</v>
      </c>
    </row>
    <row r="1367" spans="1:34" customFormat="1" ht="24">
      <c r="A1367" s="5" t="s">
        <v>3603</v>
      </c>
      <c r="B1367" s="6" t="s">
        <v>42</v>
      </c>
      <c r="C1367" s="6" t="s">
        <v>50</v>
      </c>
      <c r="D1367" s="6" t="s">
        <v>44</v>
      </c>
      <c r="E1367" s="6" t="s">
        <v>73</v>
      </c>
      <c r="F1367" s="7">
        <f>IF(E1367="-",1,IF(G1367&gt;0,1,0))</f>
        <v>0</v>
      </c>
      <c r="G1367" s="7">
        <v>0</v>
      </c>
      <c r="H1367" s="7"/>
      <c r="I1367" s="7"/>
      <c r="J1367" s="7"/>
      <c r="K1367" s="7"/>
      <c r="L1367" s="7"/>
      <c r="M1367" s="7"/>
      <c r="N1367" s="7"/>
      <c r="O1367" s="6"/>
      <c r="P1367" s="6"/>
      <c r="Q1367" s="6"/>
      <c r="R1367" s="6"/>
      <c r="S1367" s="6"/>
      <c r="T1367" s="6"/>
      <c r="U1367" s="6"/>
      <c r="V1367" s="7">
        <v>6</v>
      </c>
      <c r="W1367" s="7">
        <v>4</v>
      </c>
      <c r="X1367" s="7">
        <v>5</v>
      </c>
      <c r="Y1367" s="7">
        <v>5</v>
      </c>
      <c r="Z1367" s="6" t="s">
        <v>634</v>
      </c>
      <c r="AA1367" s="6" t="s">
        <v>206</v>
      </c>
      <c r="AB1367" s="6" t="s">
        <v>54</v>
      </c>
      <c r="AC1367" s="6"/>
      <c r="AD1367" s="6" t="s">
        <v>3604</v>
      </c>
      <c r="AE1367" s="6"/>
      <c r="AF1367" s="6"/>
      <c r="AG1367" s="6"/>
      <c r="AH1367" s="8" t="s">
        <v>471</v>
      </c>
    </row>
    <row r="1368" spans="1:34" customFormat="1" ht="24">
      <c r="A1368" s="9" t="s">
        <v>3605</v>
      </c>
      <c r="B1368" s="10" t="s">
        <v>42</v>
      </c>
      <c r="C1368" s="10" t="s">
        <v>91</v>
      </c>
      <c r="D1368" s="10" t="s">
        <v>44</v>
      </c>
      <c r="E1368" s="10" t="s">
        <v>73</v>
      </c>
      <c r="F1368" s="7">
        <f>IF(E1368="-",1,IF(G1368&gt;0,1,0))</f>
        <v>0</v>
      </c>
      <c r="G1368" s="7">
        <v>0</v>
      </c>
      <c r="H1368" s="7"/>
      <c r="I1368" s="7">
        <v>4</v>
      </c>
      <c r="J1368" s="7"/>
      <c r="K1368" s="7"/>
      <c r="L1368" s="7"/>
      <c r="M1368" s="7"/>
      <c r="N1368" s="7"/>
      <c r="O1368" s="10"/>
      <c r="P1368" s="10"/>
      <c r="Q1368" s="10"/>
      <c r="R1368" s="10"/>
      <c r="S1368" s="10"/>
      <c r="T1368" s="10"/>
      <c r="U1368" s="10"/>
      <c r="V1368" s="7"/>
      <c r="W1368" s="7"/>
      <c r="X1368" s="7"/>
      <c r="Y1368" s="7"/>
      <c r="Z1368" s="10" t="s">
        <v>616</v>
      </c>
      <c r="AA1368" s="10"/>
      <c r="AB1368" s="10"/>
      <c r="AC1368" s="12" t="s">
        <v>87</v>
      </c>
      <c r="AD1368" s="10" t="s">
        <v>3606</v>
      </c>
      <c r="AE1368" s="10"/>
      <c r="AF1368" s="10" t="s">
        <v>3607</v>
      </c>
      <c r="AG1368" s="10"/>
      <c r="AH1368" s="11" t="s">
        <v>537</v>
      </c>
    </row>
    <row r="1369" spans="1:34" customFormat="1" ht="72">
      <c r="A1369" s="5" t="s">
        <v>3608</v>
      </c>
      <c r="B1369" s="6" t="s">
        <v>42</v>
      </c>
      <c r="C1369" s="6" t="s">
        <v>43</v>
      </c>
      <c r="D1369" s="6" t="s">
        <v>44</v>
      </c>
      <c r="E1369" s="6" t="s">
        <v>73</v>
      </c>
      <c r="F1369" s="7">
        <f>IF(E1369="-",1,IF(G1369&gt;0,1,0))</f>
        <v>0</v>
      </c>
      <c r="G1369" s="7">
        <v>0</v>
      </c>
      <c r="H1369" s="7"/>
      <c r="I1369" s="7"/>
      <c r="J1369" s="7"/>
      <c r="K1369" s="7"/>
      <c r="L1369" s="7"/>
      <c r="M1369" s="7"/>
      <c r="N1369" s="7"/>
      <c r="O1369" s="6"/>
      <c r="P1369" s="6"/>
      <c r="Q1369" s="6"/>
      <c r="R1369" s="6"/>
      <c r="S1369" s="6"/>
      <c r="T1369" s="6"/>
      <c r="U1369" s="6"/>
      <c r="V1369" s="7"/>
      <c r="W1369" s="7"/>
      <c r="X1369" s="7"/>
      <c r="Y1369" s="7"/>
      <c r="Z1369" s="6" t="s">
        <v>3609</v>
      </c>
      <c r="AA1369" s="6" t="s">
        <v>407</v>
      </c>
      <c r="AB1369" s="6"/>
      <c r="AC1369" s="6" t="s">
        <v>87</v>
      </c>
      <c r="AD1369" s="6" t="s">
        <v>3610</v>
      </c>
      <c r="AE1369" s="6"/>
      <c r="AF1369" s="6" t="s">
        <v>3611</v>
      </c>
      <c r="AG1369" s="6"/>
      <c r="AH1369" s="8" t="s">
        <v>48</v>
      </c>
    </row>
    <row r="1370" spans="1:34" customFormat="1" ht="24">
      <c r="A1370" s="5" t="s">
        <v>3612</v>
      </c>
      <c r="B1370" s="6" t="s">
        <v>42</v>
      </c>
      <c r="C1370" s="6" t="s">
        <v>393</v>
      </c>
      <c r="D1370" s="6" t="s">
        <v>44</v>
      </c>
      <c r="E1370" s="6" t="s">
        <v>66</v>
      </c>
      <c r="F1370" s="7">
        <f>IF(E1370="-",1,IF(G1370&gt;0,1,0))</f>
        <v>1</v>
      </c>
      <c r="G1370" s="7">
        <v>1</v>
      </c>
      <c r="H1370" s="7"/>
      <c r="I1370" s="7"/>
      <c r="J1370" s="7"/>
      <c r="K1370" s="7"/>
      <c r="L1370" s="7"/>
      <c r="M1370" s="7"/>
      <c r="N1370" s="7"/>
      <c r="O1370" s="6"/>
      <c r="P1370" s="6"/>
      <c r="Q1370" s="6"/>
      <c r="R1370" s="6"/>
      <c r="S1370" s="6"/>
      <c r="T1370" s="6"/>
      <c r="U1370" s="6"/>
      <c r="V1370" s="7"/>
      <c r="W1370" s="7"/>
      <c r="X1370" s="7"/>
      <c r="Y1370" s="7"/>
      <c r="Z1370" s="6" t="s">
        <v>3613</v>
      </c>
      <c r="AA1370" s="6"/>
      <c r="AB1370" s="6"/>
      <c r="AC1370" s="14" t="s">
        <v>46</v>
      </c>
      <c r="AD1370" s="6" t="s">
        <v>3614</v>
      </c>
      <c r="AE1370" s="6"/>
      <c r="AF1370" s="6"/>
      <c r="AG1370" s="6"/>
      <c r="AH1370" s="8" t="s">
        <v>433</v>
      </c>
    </row>
    <row r="1371" spans="1:34" customFormat="1" ht="36">
      <c r="A1371" s="5" t="s">
        <v>3615</v>
      </c>
      <c r="B1371" s="6" t="s">
        <v>42</v>
      </c>
      <c r="C1371" s="6" t="s">
        <v>65</v>
      </c>
      <c r="D1371" s="6" t="s">
        <v>44</v>
      </c>
      <c r="E1371" s="6" t="s">
        <v>45</v>
      </c>
      <c r="F1371" s="7">
        <f>IF(E1371="-",1,IF(G1371&gt;0,1,0))</f>
        <v>1</v>
      </c>
      <c r="G1371" s="7">
        <v>1</v>
      </c>
      <c r="H1371" s="7"/>
      <c r="I1371" s="7">
        <v>5</v>
      </c>
      <c r="J1371" s="7"/>
      <c r="K1371" s="7"/>
      <c r="L1371" s="7"/>
      <c r="M1371" s="7"/>
      <c r="N1371" s="7"/>
      <c r="O1371" s="6"/>
      <c r="P1371" s="6"/>
      <c r="Q1371" s="6"/>
      <c r="R1371" s="6"/>
      <c r="S1371" s="6"/>
      <c r="T1371" s="6"/>
      <c r="U1371" s="6"/>
      <c r="V1371" s="7"/>
      <c r="W1371" s="7"/>
      <c r="X1371" s="7"/>
      <c r="Y1371" s="7"/>
      <c r="Z1371" s="6" t="s">
        <v>144</v>
      </c>
      <c r="AA1371" s="6" t="s">
        <v>224</v>
      </c>
      <c r="AB1371" s="6"/>
      <c r="AC1371" s="6"/>
      <c r="AD1371" s="6" t="s">
        <v>3616</v>
      </c>
      <c r="AE1371" s="6"/>
      <c r="AF1371" s="6"/>
      <c r="AG1371" s="6"/>
      <c r="AH1371" s="8" t="s">
        <v>81</v>
      </c>
    </row>
    <row r="1372" spans="1:34" customFormat="1" ht="48">
      <c r="A1372" s="9" t="s">
        <v>3617</v>
      </c>
      <c r="B1372" s="10" t="s">
        <v>42</v>
      </c>
      <c r="C1372" s="10" t="s">
        <v>91</v>
      </c>
      <c r="D1372" s="10" t="s">
        <v>318</v>
      </c>
      <c r="E1372" s="10" t="s">
        <v>36</v>
      </c>
      <c r="F1372" s="7">
        <f>IF(E1372="-",1,IF(G1372&gt;0,1,0))</f>
        <v>1</v>
      </c>
      <c r="G1372" s="7">
        <v>0</v>
      </c>
      <c r="H1372" s="7"/>
      <c r="I1372" s="7">
        <v>3</v>
      </c>
      <c r="J1372" s="7"/>
      <c r="K1372" s="7"/>
      <c r="L1372" s="7"/>
      <c r="M1372" s="7"/>
      <c r="N1372" s="7"/>
      <c r="O1372" s="10"/>
      <c r="P1372" s="10"/>
      <c r="Q1372" s="10"/>
      <c r="R1372" s="10"/>
      <c r="S1372" s="10"/>
      <c r="T1372" s="10"/>
      <c r="U1372" s="10"/>
      <c r="V1372" s="7"/>
      <c r="W1372" s="7"/>
      <c r="X1372" s="7"/>
      <c r="Y1372" s="7"/>
      <c r="Z1372" s="10" t="s">
        <v>3618</v>
      </c>
      <c r="AA1372" s="10"/>
      <c r="AB1372" s="10"/>
      <c r="AC1372" s="12" t="s">
        <v>102</v>
      </c>
      <c r="AD1372" s="10" t="s">
        <v>3619</v>
      </c>
      <c r="AE1372" s="10" t="s">
        <v>3620</v>
      </c>
      <c r="AF1372" s="10"/>
      <c r="AG1372" s="10"/>
      <c r="AH1372" s="11" t="s">
        <v>3621</v>
      </c>
    </row>
    <row r="1373" spans="1:34" customFormat="1" ht="24">
      <c r="A1373" s="5" t="s">
        <v>216</v>
      </c>
      <c r="B1373" s="6" t="s">
        <v>42</v>
      </c>
      <c r="C1373" s="6" t="s">
        <v>43</v>
      </c>
      <c r="D1373" s="6" t="s">
        <v>51</v>
      </c>
      <c r="E1373" s="6" t="s">
        <v>73</v>
      </c>
      <c r="F1373" s="7">
        <f>IF(E1373="-",1,IF(G1373&gt;0,1,0))</f>
        <v>1</v>
      </c>
      <c r="G1373" s="7">
        <v>3</v>
      </c>
      <c r="H1373" s="7"/>
      <c r="I1373" s="7"/>
      <c r="J1373" s="7"/>
      <c r="K1373" s="7"/>
      <c r="L1373" s="7"/>
      <c r="M1373" s="7"/>
      <c r="N1373" s="7"/>
      <c r="O1373" s="6"/>
      <c r="P1373" s="6"/>
      <c r="Q1373" s="6"/>
      <c r="R1373" s="6"/>
      <c r="S1373" s="6"/>
      <c r="T1373" s="6"/>
      <c r="U1373" s="6"/>
      <c r="V1373" s="7"/>
      <c r="W1373" s="7"/>
      <c r="X1373" s="7"/>
      <c r="Y1373" s="7"/>
      <c r="Z1373" s="6" t="s">
        <v>216</v>
      </c>
      <c r="AA1373" s="6" t="s">
        <v>415</v>
      </c>
      <c r="AB1373" s="6"/>
      <c r="AC1373" s="6" t="s">
        <v>145</v>
      </c>
      <c r="AD1373" s="6" t="s">
        <v>3622</v>
      </c>
      <c r="AE1373" s="6"/>
      <c r="AF1373" s="6" t="s">
        <v>3623</v>
      </c>
      <c r="AG1373" s="6"/>
      <c r="AH1373" s="8" t="s">
        <v>108</v>
      </c>
    </row>
    <row r="1374" spans="1:34" customFormat="1" ht="24">
      <c r="A1374" s="9" t="s">
        <v>3624</v>
      </c>
      <c r="B1374" s="10" t="s">
        <v>42</v>
      </c>
      <c r="C1374" s="10" t="s">
        <v>91</v>
      </c>
      <c r="D1374" s="6" t="s">
        <v>51</v>
      </c>
      <c r="E1374" s="10" t="s">
        <v>73</v>
      </c>
      <c r="F1374" s="7">
        <f>IF(E1374="-",1,IF(G1374&gt;0,1,0))</f>
        <v>1</v>
      </c>
      <c r="G1374" s="7">
        <v>4</v>
      </c>
      <c r="H1374" s="7"/>
      <c r="I1374" s="7">
        <v>7</v>
      </c>
      <c r="J1374" s="7"/>
      <c r="K1374" s="7"/>
      <c r="L1374" s="7"/>
      <c r="M1374" s="7"/>
      <c r="N1374" s="7"/>
      <c r="O1374" s="10"/>
      <c r="P1374" s="10"/>
      <c r="Q1374" s="10"/>
      <c r="R1374" s="10"/>
      <c r="S1374" s="10"/>
      <c r="T1374" s="10"/>
      <c r="U1374" s="10"/>
      <c r="V1374" s="7"/>
      <c r="W1374" s="7"/>
      <c r="X1374" s="7"/>
      <c r="Y1374" s="7"/>
      <c r="Z1374" s="10" t="s">
        <v>1429</v>
      </c>
      <c r="AA1374" s="10"/>
      <c r="AB1374" s="10"/>
      <c r="AC1374" s="12" t="s">
        <v>369</v>
      </c>
      <c r="AD1374" s="10" t="s">
        <v>3625</v>
      </c>
      <c r="AE1374" s="10"/>
      <c r="AF1374" s="10"/>
      <c r="AG1374" s="10"/>
      <c r="AH1374" s="11" t="s">
        <v>48</v>
      </c>
    </row>
    <row r="1375" spans="1:34" customFormat="1" ht="96">
      <c r="A1375" s="5" t="s">
        <v>3626</v>
      </c>
      <c r="B1375" s="6" t="s">
        <v>42</v>
      </c>
      <c r="C1375" s="6" t="s">
        <v>65</v>
      </c>
      <c r="D1375" s="6" t="s">
        <v>78</v>
      </c>
      <c r="E1375" s="6" t="s">
        <v>45</v>
      </c>
      <c r="F1375" s="7">
        <f>IF(E1375="-",1,IF(G1375&gt;0,1,0))</f>
        <v>1</v>
      </c>
      <c r="G1375" s="7">
        <v>1</v>
      </c>
      <c r="H1375" s="7"/>
      <c r="I1375" s="7">
        <v>5</v>
      </c>
      <c r="J1375" s="7"/>
      <c r="K1375" s="7"/>
      <c r="L1375" s="7"/>
      <c r="M1375" s="7"/>
      <c r="N1375" s="7"/>
      <c r="O1375" s="6"/>
      <c r="P1375" s="6"/>
      <c r="Q1375" s="6"/>
      <c r="R1375" s="6"/>
      <c r="S1375" s="6"/>
      <c r="T1375" s="6"/>
      <c r="U1375" s="6"/>
      <c r="V1375" s="7"/>
      <c r="W1375" s="7"/>
      <c r="X1375" s="7"/>
      <c r="Y1375" s="7"/>
      <c r="Z1375" s="6"/>
      <c r="AA1375" s="6" t="s">
        <v>364</v>
      </c>
      <c r="AB1375" s="6"/>
      <c r="AC1375" s="6"/>
      <c r="AD1375" s="6" t="s">
        <v>3627</v>
      </c>
      <c r="AE1375" s="6"/>
      <c r="AF1375" s="6" t="s">
        <v>3628</v>
      </c>
      <c r="AG1375" s="6"/>
      <c r="AH1375" s="8" t="s">
        <v>100</v>
      </c>
    </row>
    <row r="1376" spans="1:34" customFormat="1" ht="60">
      <c r="A1376" s="5" t="s">
        <v>3629</v>
      </c>
      <c r="B1376" s="6" t="s">
        <v>42</v>
      </c>
      <c r="C1376" s="6" t="s">
        <v>43</v>
      </c>
      <c r="D1376" s="6" t="s">
        <v>262</v>
      </c>
      <c r="E1376" s="6" t="s">
        <v>36</v>
      </c>
      <c r="F1376" s="7">
        <f>IF(E1376="-",1,IF(G1376&gt;0,1,0))</f>
        <v>1</v>
      </c>
      <c r="G1376" s="7">
        <v>0</v>
      </c>
      <c r="H1376" s="7"/>
      <c r="I1376" s="7"/>
      <c r="J1376" s="7"/>
      <c r="K1376" s="7"/>
      <c r="L1376" s="7"/>
      <c r="M1376" s="7"/>
      <c r="N1376" s="7"/>
      <c r="O1376" s="6"/>
      <c r="P1376" s="6"/>
      <c r="Q1376" s="6"/>
      <c r="R1376" s="6"/>
      <c r="S1376" s="6"/>
      <c r="T1376" s="6"/>
      <c r="U1376" s="6"/>
      <c r="V1376" s="7"/>
      <c r="W1376" s="7"/>
      <c r="X1376" s="7"/>
      <c r="Y1376" s="7"/>
      <c r="Z1376" s="6" t="s">
        <v>156</v>
      </c>
      <c r="AA1376" s="6" t="s">
        <v>415</v>
      </c>
      <c r="AB1376" s="6"/>
      <c r="AC1376" s="6" t="s">
        <v>145</v>
      </c>
      <c r="AD1376" s="6" t="s">
        <v>3630</v>
      </c>
      <c r="AE1376" s="6"/>
      <c r="AF1376" s="6"/>
      <c r="AG1376" s="6"/>
      <c r="AH1376" s="8" t="s">
        <v>3631</v>
      </c>
    </row>
    <row r="1377" spans="1:34" customFormat="1" ht="60">
      <c r="A1377" s="5" t="s">
        <v>3632</v>
      </c>
      <c r="B1377" s="6" t="s">
        <v>42</v>
      </c>
      <c r="C1377" s="6" t="s">
        <v>43</v>
      </c>
      <c r="D1377" s="6" t="s">
        <v>1475</v>
      </c>
      <c r="E1377" s="6" t="s">
        <v>36</v>
      </c>
      <c r="F1377" s="7">
        <f>IF(E1377="-",1,IF(G1377&gt;0,1,0))</f>
        <v>1</v>
      </c>
      <c r="G1377" s="7">
        <v>0</v>
      </c>
      <c r="H1377" s="7"/>
      <c r="I1377" s="7"/>
      <c r="J1377" s="7"/>
      <c r="K1377" s="7"/>
      <c r="L1377" s="7"/>
      <c r="M1377" s="7"/>
      <c r="N1377" s="7"/>
      <c r="O1377" s="6"/>
      <c r="P1377" s="6"/>
      <c r="Q1377" s="6"/>
      <c r="R1377" s="6"/>
      <c r="S1377" s="6"/>
      <c r="T1377" s="6"/>
      <c r="U1377" s="6"/>
      <c r="V1377" s="7"/>
      <c r="W1377" s="7"/>
      <c r="X1377" s="7"/>
      <c r="Y1377" s="7"/>
      <c r="Z1377" s="6" t="s">
        <v>156</v>
      </c>
      <c r="AA1377" s="6" t="s">
        <v>415</v>
      </c>
      <c r="AB1377" s="6"/>
      <c r="AC1377" s="6" t="s">
        <v>145</v>
      </c>
      <c r="AD1377" s="6" t="s">
        <v>3630</v>
      </c>
      <c r="AE1377" s="6"/>
      <c r="AF1377" s="6"/>
      <c r="AG1377" s="6"/>
      <c r="AH1377" s="8" t="s">
        <v>89</v>
      </c>
    </row>
    <row r="1378" spans="1:34" customFormat="1" ht="48">
      <c r="A1378" s="9" t="s">
        <v>3633</v>
      </c>
      <c r="B1378" s="10" t="s">
        <v>42</v>
      </c>
      <c r="C1378" s="10" t="s">
        <v>91</v>
      </c>
      <c r="D1378" s="10" t="s">
        <v>262</v>
      </c>
      <c r="E1378" s="10" t="s">
        <v>36</v>
      </c>
      <c r="F1378" s="7">
        <f>IF(E1378="-",1,IF(G1378&gt;0,1,0))</f>
        <v>1</v>
      </c>
      <c r="G1378" s="7">
        <v>0</v>
      </c>
      <c r="H1378" s="7"/>
      <c r="I1378" s="7">
        <v>5</v>
      </c>
      <c r="J1378" s="7"/>
      <c r="K1378" s="7"/>
      <c r="L1378" s="7"/>
      <c r="M1378" s="7"/>
      <c r="N1378" s="7"/>
      <c r="O1378" s="10"/>
      <c r="P1378" s="10"/>
      <c r="Q1378" s="10"/>
      <c r="R1378" s="10"/>
      <c r="S1378" s="10"/>
      <c r="T1378" s="10"/>
      <c r="U1378" s="10"/>
      <c r="V1378" s="7"/>
      <c r="W1378" s="7"/>
      <c r="X1378" s="7"/>
      <c r="Y1378" s="7"/>
      <c r="Z1378" s="10" t="s">
        <v>3634</v>
      </c>
      <c r="AA1378" s="10"/>
      <c r="AB1378" s="10"/>
      <c r="AC1378" s="12" t="s">
        <v>369</v>
      </c>
      <c r="AD1378" s="10" t="s">
        <v>3635</v>
      </c>
      <c r="AE1378" s="10"/>
      <c r="AF1378" s="10"/>
      <c r="AG1378" s="10"/>
      <c r="AH1378" s="11" t="s">
        <v>3636</v>
      </c>
    </row>
    <row r="1379" spans="1:34" customFormat="1" ht="36">
      <c r="A1379" s="5" t="s">
        <v>3637</v>
      </c>
      <c r="B1379" s="6" t="s">
        <v>126</v>
      </c>
      <c r="C1379" s="6" t="s">
        <v>126</v>
      </c>
      <c r="D1379" s="6" t="s">
        <v>209</v>
      </c>
      <c r="E1379" s="6" t="s">
        <v>36</v>
      </c>
      <c r="F1379" s="7">
        <f>IF(E1379="-",1,IF(G1379&gt;0,1,0))</f>
        <v>1</v>
      </c>
      <c r="G1379" s="7">
        <v>0</v>
      </c>
      <c r="H1379" s="7"/>
      <c r="I1379" s="7"/>
      <c r="J1379" s="7"/>
      <c r="K1379" s="7"/>
      <c r="L1379" s="7"/>
      <c r="M1379" s="7"/>
      <c r="N1379" s="7"/>
      <c r="O1379" s="6"/>
      <c r="P1379" s="6"/>
      <c r="Q1379" s="6"/>
      <c r="R1379" s="6"/>
      <c r="S1379" s="6" t="s">
        <v>128</v>
      </c>
      <c r="T1379" s="6" t="s">
        <v>175</v>
      </c>
      <c r="U1379" s="6" t="s">
        <v>130</v>
      </c>
      <c r="V1379" s="7">
        <v>4</v>
      </c>
      <c r="W1379" s="7">
        <v>2</v>
      </c>
      <c r="X1379" s="7">
        <v>4</v>
      </c>
      <c r="Y1379" s="7">
        <v>2</v>
      </c>
      <c r="Z1379" s="6"/>
      <c r="AA1379" s="6" t="s">
        <v>3638</v>
      </c>
      <c r="AB1379" s="6"/>
      <c r="AC1379" s="6"/>
      <c r="AD1379" s="6" t="s">
        <v>3639</v>
      </c>
      <c r="AE1379" s="6"/>
      <c r="AF1379" s="6"/>
      <c r="AG1379" s="6"/>
      <c r="AH1379" s="8" t="s">
        <v>3640</v>
      </c>
    </row>
    <row r="1380" spans="1:34" customFormat="1" ht="36">
      <c r="A1380" s="5" t="s">
        <v>3641</v>
      </c>
      <c r="B1380" s="6" t="s">
        <v>126</v>
      </c>
      <c r="C1380" s="6" t="s">
        <v>126</v>
      </c>
      <c r="D1380" s="6" t="s">
        <v>209</v>
      </c>
      <c r="E1380" s="6"/>
      <c r="F1380" s="7"/>
      <c r="G1380" s="7"/>
      <c r="H1380" s="7"/>
      <c r="I1380" s="7"/>
      <c r="J1380" s="7"/>
      <c r="K1380" s="7"/>
      <c r="L1380" s="7"/>
      <c r="M1380" s="7"/>
      <c r="N1380" s="7"/>
      <c r="O1380" s="6"/>
      <c r="P1380" s="6"/>
      <c r="Q1380" s="6"/>
      <c r="R1380" s="6"/>
      <c r="S1380" s="6" t="s">
        <v>128</v>
      </c>
      <c r="T1380" s="6" t="s">
        <v>135</v>
      </c>
      <c r="U1380" s="6" t="s">
        <v>130</v>
      </c>
      <c r="V1380" s="7">
        <v>4</v>
      </c>
      <c r="W1380" s="7">
        <v>3</v>
      </c>
      <c r="X1380" s="7">
        <v>4</v>
      </c>
      <c r="Y1380" s="7">
        <v>4</v>
      </c>
      <c r="Z1380" s="6"/>
      <c r="AA1380" s="6" t="s">
        <v>3638</v>
      </c>
      <c r="AB1380" s="6"/>
      <c r="AC1380" s="6"/>
      <c r="AD1380" s="6" t="s">
        <v>3639</v>
      </c>
      <c r="AE1380" s="6"/>
      <c r="AF1380" s="6"/>
      <c r="AG1380" s="6"/>
      <c r="AH1380" s="8" t="s">
        <v>3640</v>
      </c>
    </row>
    <row r="1381" spans="1:34" customFormat="1" ht="24">
      <c r="A1381" s="5" t="s">
        <v>3642</v>
      </c>
      <c r="B1381" s="6" t="s">
        <v>42</v>
      </c>
      <c r="C1381" s="6" t="s">
        <v>77</v>
      </c>
      <c r="D1381" s="6" t="s">
        <v>127</v>
      </c>
      <c r="E1381" s="6" t="s">
        <v>73</v>
      </c>
      <c r="F1381" s="7">
        <f>IF(E1381="-",1,IF(G1381&gt;0,1,0))</f>
        <v>1</v>
      </c>
      <c r="G1381" s="7">
        <v>2</v>
      </c>
      <c r="H1381" s="7"/>
      <c r="I1381" s="7"/>
      <c r="J1381" s="7"/>
      <c r="K1381" s="7"/>
      <c r="L1381" s="7"/>
      <c r="M1381" s="7"/>
      <c r="N1381" s="7"/>
      <c r="O1381" s="6"/>
      <c r="P1381" s="6"/>
      <c r="Q1381" s="6"/>
      <c r="R1381" s="6"/>
      <c r="S1381" s="6"/>
      <c r="T1381" s="6"/>
      <c r="U1381" s="6"/>
      <c r="V1381" s="7">
        <v>5</v>
      </c>
      <c r="W1381" s="7">
        <v>6</v>
      </c>
      <c r="X1381" s="7">
        <v>3</v>
      </c>
      <c r="Y1381" s="7">
        <v>4</v>
      </c>
      <c r="Z1381" s="6"/>
      <c r="AA1381" s="6" t="s">
        <v>662</v>
      </c>
      <c r="AB1381" s="6"/>
      <c r="AC1381" s="6"/>
      <c r="AD1381" s="6" t="s">
        <v>3643</v>
      </c>
      <c r="AE1381" s="6"/>
      <c r="AF1381" s="6"/>
      <c r="AG1381" s="6"/>
      <c r="AH1381" s="8" t="s">
        <v>333</v>
      </c>
    </row>
    <row r="1382" spans="1:34" customFormat="1" ht="60">
      <c r="A1382" s="5" t="s">
        <v>3644</v>
      </c>
      <c r="B1382" s="6" t="s">
        <v>42</v>
      </c>
      <c r="C1382" s="6" t="s">
        <v>65</v>
      </c>
      <c r="D1382" s="6" t="s">
        <v>44</v>
      </c>
      <c r="E1382" s="6" t="s">
        <v>45</v>
      </c>
      <c r="F1382" s="7">
        <f>IF(E1382="-",1,IF(G1382&gt;0,1,0))</f>
        <v>0</v>
      </c>
      <c r="G1382" s="7">
        <v>0</v>
      </c>
      <c r="H1382" s="7"/>
      <c r="I1382" s="7">
        <v>6</v>
      </c>
      <c r="J1382" s="7"/>
      <c r="K1382" s="7"/>
      <c r="L1382" s="7"/>
      <c r="M1382" s="7"/>
      <c r="N1382" s="7"/>
      <c r="O1382" s="6"/>
      <c r="P1382" s="6"/>
      <c r="Q1382" s="6"/>
      <c r="R1382" s="6"/>
      <c r="S1382" s="6"/>
      <c r="T1382" s="6"/>
      <c r="U1382" s="6"/>
      <c r="V1382" s="7"/>
      <c r="W1382" s="7"/>
      <c r="X1382" s="7"/>
      <c r="Y1382" s="7"/>
      <c r="Z1382" s="6" t="s">
        <v>338</v>
      </c>
      <c r="AA1382" s="6" t="s">
        <v>243</v>
      </c>
      <c r="AB1382" s="6"/>
      <c r="AC1382" s="6"/>
      <c r="AD1382" s="6" t="s">
        <v>3645</v>
      </c>
      <c r="AE1382" s="6"/>
      <c r="AF1382" s="6"/>
      <c r="AG1382" s="6"/>
      <c r="AH1382" s="8" t="s">
        <v>729</v>
      </c>
    </row>
    <row r="1383" spans="1:34" customFormat="1" ht="24">
      <c r="A1383" s="5" t="s">
        <v>3646</v>
      </c>
      <c r="B1383" s="6" t="s">
        <v>126</v>
      </c>
      <c r="C1383" s="6" t="s">
        <v>126</v>
      </c>
      <c r="D1383" s="6" t="s">
        <v>51</v>
      </c>
      <c r="E1383" s="6" t="s">
        <v>66</v>
      </c>
      <c r="F1383" s="7">
        <f>IF(E1383="-",1,IF(G1383&gt;0,1,0))</f>
        <v>1</v>
      </c>
      <c r="G1383" s="7">
        <v>1</v>
      </c>
      <c r="H1383" s="7"/>
      <c r="I1383" s="7"/>
      <c r="J1383" s="7"/>
      <c r="K1383" s="7"/>
      <c r="L1383" s="7"/>
      <c r="M1383" s="7"/>
      <c r="N1383" s="7"/>
      <c r="O1383" s="6"/>
      <c r="P1383" s="6"/>
      <c r="Q1383" s="6"/>
      <c r="R1383" s="6"/>
      <c r="S1383" s="6" t="s">
        <v>128</v>
      </c>
      <c r="T1383" s="6" t="s">
        <v>129</v>
      </c>
      <c r="U1383" s="6" t="s">
        <v>151</v>
      </c>
      <c r="V1383" s="7">
        <v>1</v>
      </c>
      <c r="W1383" s="7">
        <v>1</v>
      </c>
      <c r="X1383" s="7">
        <v>2</v>
      </c>
      <c r="Y1383" s="7">
        <v>1</v>
      </c>
      <c r="Z1383" s="6"/>
      <c r="AA1383" s="6" t="s">
        <v>2842</v>
      </c>
      <c r="AB1383" s="6"/>
      <c r="AC1383" s="6"/>
      <c r="AD1383" s="6" t="s">
        <v>3647</v>
      </c>
      <c r="AE1383" s="6"/>
      <c r="AF1383" s="6"/>
      <c r="AG1383" s="6"/>
      <c r="AH1383" s="8" t="s">
        <v>398</v>
      </c>
    </row>
    <row r="1384" spans="1:34" customFormat="1" ht="24">
      <c r="A1384" s="5" t="s">
        <v>3648</v>
      </c>
      <c r="B1384" s="6" t="s">
        <v>126</v>
      </c>
      <c r="C1384" s="6" t="s">
        <v>126</v>
      </c>
      <c r="D1384" s="6" t="s">
        <v>51</v>
      </c>
      <c r="E1384" s="6"/>
      <c r="F1384" s="7"/>
      <c r="G1384" s="7"/>
      <c r="H1384" s="7"/>
      <c r="I1384" s="7"/>
      <c r="J1384" s="7"/>
      <c r="K1384" s="7"/>
      <c r="L1384" s="7"/>
      <c r="M1384" s="7"/>
      <c r="N1384" s="7"/>
      <c r="O1384" s="6"/>
      <c r="P1384" s="6"/>
      <c r="Q1384" s="6"/>
      <c r="R1384" s="6"/>
      <c r="S1384" s="6" t="s">
        <v>128</v>
      </c>
      <c r="T1384" s="6" t="s">
        <v>135</v>
      </c>
      <c r="U1384" s="6" t="s">
        <v>151</v>
      </c>
      <c r="V1384" s="7">
        <v>1</v>
      </c>
      <c r="W1384" s="7">
        <v>1</v>
      </c>
      <c r="X1384" s="7">
        <v>2</v>
      </c>
      <c r="Y1384" s="7">
        <v>2</v>
      </c>
      <c r="Z1384" s="6"/>
      <c r="AA1384" s="6" t="s">
        <v>2842</v>
      </c>
      <c r="AB1384" s="6"/>
      <c r="AC1384" s="6"/>
      <c r="AD1384" s="6" t="s">
        <v>3647</v>
      </c>
      <c r="AE1384" s="6"/>
      <c r="AF1384" s="6"/>
      <c r="AG1384" s="6"/>
      <c r="AH1384" s="8" t="s">
        <v>398</v>
      </c>
    </row>
    <row r="1385" spans="1:34" customFormat="1" ht="24">
      <c r="A1385" s="5" t="s">
        <v>3649</v>
      </c>
      <c r="B1385" s="6" t="s">
        <v>126</v>
      </c>
      <c r="C1385" s="6" t="s">
        <v>126</v>
      </c>
      <c r="D1385" s="6" t="s">
        <v>44</v>
      </c>
      <c r="E1385" s="6" t="s">
        <v>66</v>
      </c>
      <c r="F1385" s="7">
        <f>IF(E1385="-",1,IF(G1385&gt;0,1,0))</f>
        <v>0</v>
      </c>
      <c r="G1385" s="7">
        <v>0</v>
      </c>
      <c r="H1385" s="7"/>
      <c r="I1385" s="7"/>
      <c r="J1385" s="7"/>
      <c r="K1385" s="7"/>
      <c r="L1385" s="7"/>
      <c r="M1385" s="7"/>
      <c r="N1385" s="7"/>
      <c r="O1385" s="6"/>
      <c r="P1385" s="6"/>
      <c r="Q1385" s="6"/>
      <c r="R1385" s="6"/>
      <c r="S1385" s="6" t="s">
        <v>128</v>
      </c>
      <c r="T1385" s="6" t="s">
        <v>175</v>
      </c>
      <c r="U1385" s="6" t="s">
        <v>130</v>
      </c>
      <c r="V1385" s="7">
        <v>4</v>
      </c>
      <c r="W1385" s="7">
        <v>2</v>
      </c>
      <c r="X1385" s="7">
        <v>4</v>
      </c>
      <c r="Y1385" s="7">
        <v>2</v>
      </c>
      <c r="Z1385" s="6"/>
      <c r="AA1385" s="6" t="s">
        <v>1952</v>
      </c>
      <c r="AB1385" s="6"/>
      <c r="AC1385" s="6"/>
      <c r="AD1385" s="6" t="s">
        <v>3650</v>
      </c>
      <c r="AE1385" s="6"/>
      <c r="AF1385" s="6" t="s">
        <v>3651</v>
      </c>
      <c r="AG1385" s="6"/>
      <c r="AH1385" s="8" t="s">
        <v>471</v>
      </c>
    </row>
    <row r="1386" spans="1:34" customFormat="1" ht="24">
      <c r="A1386" s="5" t="s">
        <v>3652</v>
      </c>
      <c r="B1386" s="6" t="s">
        <v>126</v>
      </c>
      <c r="C1386" s="6" t="s">
        <v>126</v>
      </c>
      <c r="D1386" s="6" t="s">
        <v>44</v>
      </c>
      <c r="E1386" s="6"/>
      <c r="F1386" s="7"/>
      <c r="G1386" s="7"/>
      <c r="H1386" s="7"/>
      <c r="I1386" s="7"/>
      <c r="J1386" s="7"/>
      <c r="K1386" s="7"/>
      <c r="L1386" s="7"/>
      <c r="M1386" s="7"/>
      <c r="N1386" s="7"/>
      <c r="O1386" s="6"/>
      <c r="P1386" s="6"/>
      <c r="Q1386" s="6"/>
      <c r="R1386" s="6"/>
      <c r="S1386" s="6" t="s">
        <v>128</v>
      </c>
      <c r="T1386" s="6" t="s">
        <v>135</v>
      </c>
      <c r="U1386" s="6" t="s">
        <v>130</v>
      </c>
      <c r="V1386" s="7">
        <v>4</v>
      </c>
      <c r="W1386" s="7">
        <v>4</v>
      </c>
      <c r="X1386" s="7">
        <v>4</v>
      </c>
      <c r="Y1386" s="7">
        <v>4</v>
      </c>
      <c r="Z1386" s="6"/>
      <c r="AA1386" s="6" t="s">
        <v>1952</v>
      </c>
      <c r="AB1386" s="6"/>
      <c r="AC1386" s="6"/>
      <c r="AD1386" s="6" t="s">
        <v>3650</v>
      </c>
      <c r="AE1386" s="6"/>
      <c r="AF1386" s="6" t="s">
        <v>3651</v>
      </c>
      <c r="AG1386" s="6"/>
      <c r="AH1386" s="8" t="s">
        <v>471</v>
      </c>
    </row>
    <row r="1387" spans="1:34" customFormat="1" ht="36">
      <c r="A1387" s="5" t="s">
        <v>3653</v>
      </c>
      <c r="B1387" s="6" t="s">
        <v>42</v>
      </c>
      <c r="C1387" s="6" t="s">
        <v>65</v>
      </c>
      <c r="D1387" s="6" t="s">
        <v>262</v>
      </c>
      <c r="E1387" s="6" t="s">
        <v>36</v>
      </c>
      <c r="F1387" s="7">
        <f>IF(E1387="-",1,IF(G1387&gt;0,1,0))</f>
        <v>1</v>
      </c>
      <c r="G1387" s="7">
        <v>0</v>
      </c>
      <c r="H1387" s="7"/>
      <c r="I1387" s="7">
        <v>5</v>
      </c>
      <c r="J1387" s="7"/>
      <c r="K1387" s="7"/>
      <c r="L1387" s="7"/>
      <c r="M1387" s="7"/>
      <c r="N1387" s="7"/>
      <c r="O1387" s="6"/>
      <c r="P1387" s="6"/>
      <c r="Q1387" s="6"/>
      <c r="R1387" s="6"/>
      <c r="S1387" s="6"/>
      <c r="T1387" s="6"/>
      <c r="U1387" s="6"/>
      <c r="V1387" s="7"/>
      <c r="W1387" s="7"/>
      <c r="X1387" s="7"/>
      <c r="Y1387" s="7"/>
      <c r="Z1387" s="6"/>
      <c r="AA1387" s="6" t="s">
        <v>348</v>
      </c>
      <c r="AB1387" s="6"/>
      <c r="AC1387" s="6"/>
      <c r="AD1387" s="6" t="s">
        <v>3654</v>
      </c>
      <c r="AE1387" s="6"/>
      <c r="AF1387" s="6"/>
      <c r="AG1387" s="6"/>
      <c r="AH1387" s="8" t="s">
        <v>440</v>
      </c>
    </row>
    <row r="1388" spans="1:34" customFormat="1" ht="84">
      <c r="A1388" s="5" t="s">
        <v>3655</v>
      </c>
      <c r="B1388" s="6" t="s">
        <v>42</v>
      </c>
      <c r="C1388" s="6" t="s">
        <v>327</v>
      </c>
      <c r="D1388" s="6" t="s">
        <v>51</v>
      </c>
      <c r="E1388" s="6" t="s">
        <v>66</v>
      </c>
      <c r="F1388" s="7">
        <f>IF(E1388="-",1,IF(G1388&gt;0,1,0))</f>
        <v>1</v>
      </c>
      <c r="G1388" s="7">
        <v>4</v>
      </c>
      <c r="H1388" s="7"/>
      <c r="I1388" s="7"/>
      <c r="J1388" s="7"/>
      <c r="K1388" s="7"/>
      <c r="L1388" s="7"/>
      <c r="M1388" s="7">
        <v>6</v>
      </c>
      <c r="N1388" s="7"/>
      <c r="O1388" s="6"/>
      <c r="P1388" s="6"/>
      <c r="Q1388" s="6"/>
      <c r="R1388" s="6"/>
      <c r="S1388" s="6"/>
      <c r="T1388" s="6"/>
      <c r="U1388" s="6"/>
      <c r="V1388" s="7"/>
      <c r="W1388" s="7"/>
      <c r="X1388" s="7"/>
      <c r="Y1388" s="7"/>
      <c r="Z1388" s="6"/>
      <c r="AA1388" s="6"/>
      <c r="AB1388" s="6"/>
      <c r="AC1388" s="6" t="s">
        <v>46</v>
      </c>
      <c r="AD1388" s="6" t="s">
        <v>3656</v>
      </c>
      <c r="AE1388" s="6"/>
      <c r="AF1388" s="6" t="s">
        <v>3657</v>
      </c>
      <c r="AG1388" s="6"/>
      <c r="AH1388" s="8" t="s">
        <v>166</v>
      </c>
    </row>
    <row r="1389" spans="1:34" customFormat="1" ht="24">
      <c r="A1389" s="9" t="s">
        <v>3658</v>
      </c>
      <c r="B1389" s="10" t="s">
        <v>42</v>
      </c>
      <c r="C1389" s="10" t="s">
        <v>91</v>
      </c>
      <c r="D1389" s="6" t="s">
        <v>51</v>
      </c>
      <c r="E1389" s="10" t="s">
        <v>45</v>
      </c>
      <c r="F1389" s="7">
        <f>IF(E1389="-",1,IF(G1389&gt;0,1,0))</f>
        <v>1</v>
      </c>
      <c r="G1389" s="7">
        <v>2</v>
      </c>
      <c r="H1389" s="7"/>
      <c r="I1389" s="7">
        <v>8</v>
      </c>
      <c r="J1389" s="7"/>
      <c r="K1389" s="7"/>
      <c r="L1389" s="7"/>
      <c r="M1389" s="7"/>
      <c r="N1389" s="7"/>
      <c r="O1389" s="10"/>
      <c r="P1389" s="10"/>
      <c r="Q1389" s="10"/>
      <c r="R1389" s="10"/>
      <c r="S1389" s="10"/>
      <c r="T1389" s="10"/>
      <c r="U1389" s="10"/>
      <c r="V1389" s="7"/>
      <c r="W1389" s="7"/>
      <c r="X1389" s="7"/>
      <c r="Y1389" s="7"/>
      <c r="Z1389" s="10" t="s">
        <v>117</v>
      </c>
      <c r="AA1389" s="10"/>
      <c r="AB1389" s="10"/>
      <c r="AC1389" s="12" t="s">
        <v>87</v>
      </c>
      <c r="AD1389" s="10" t="s">
        <v>3659</v>
      </c>
      <c r="AE1389" s="10"/>
      <c r="AF1389" s="10"/>
      <c r="AG1389" s="10"/>
      <c r="AH1389" s="11" t="s">
        <v>124</v>
      </c>
    </row>
    <row r="1390" spans="1:34" customFormat="1" ht="15">
      <c r="A1390" s="5" t="s">
        <v>3660</v>
      </c>
      <c r="B1390" s="6" t="s">
        <v>42</v>
      </c>
      <c r="C1390" s="6" t="s">
        <v>50</v>
      </c>
      <c r="D1390" s="6" t="s">
        <v>51</v>
      </c>
      <c r="E1390" s="6" t="s">
        <v>66</v>
      </c>
      <c r="F1390" s="7">
        <f>IF(E1390="-",1,IF(G1390&gt;0,1,0))</f>
        <v>1</v>
      </c>
      <c r="G1390" s="7">
        <v>4</v>
      </c>
      <c r="H1390" s="7"/>
      <c r="I1390" s="7"/>
      <c r="J1390" s="7"/>
      <c r="K1390" s="7"/>
      <c r="L1390" s="7"/>
      <c r="M1390" s="7"/>
      <c r="N1390" s="7"/>
      <c r="O1390" s="6"/>
      <c r="P1390" s="6"/>
      <c r="Q1390" s="6"/>
      <c r="R1390" s="6"/>
      <c r="S1390" s="6"/>
      <c r="T1390" s="6"/>
      <c r="U1390" s="6"/>
      <c r="V1390" s="7">
        <v>2</v>
      </c>
      <c r="W1390" s="7">
        <v>2</v>
      </c>
      <c r="X1390" s="7">
        <v>2</v>
      </c>
      <c r="Y1390" s="7">
        <v>2</v>
      </c>
      <c r="Z1390" s="6" t="s">
        <v>175</v>
      </c>
      <c r="AA1390" s="6" t="s">
        <v>786</v>
      </c>
      <c r="AB1390" s="6"/>
      <c r="AC1390" s="6"/>
      <c r="AD1390" s="6" t="s">
        <v>3661</v>
      </c>
      <c r="AE1390" s="6"/>
      <c r="AF1390" s="6"/>
      <c r="AG1390" s="6"/>
      <c r="AH1390" s="8" t="s">
        <v>108</v>
      </c>
    </row>
    <row r="1391" spans="1:34" customFormat="1" ht="48">
      <c r="A1391" s="5" t="s">
        <v>3662</v>
      </c>
      <c r="B1391" s="6" t="s">
        <v>42</v>
      </c>
      <c r="C1391" s="6" t="s">
        <v>1030</v>
      </c>
      <c r="D1391" s="6" t="s">
        <v>247</v>
      </c>
      <c r="E1391" s="6" t="s">
        <v>2971</v>
      </c>
      <c r="F1391" s="7">
        <f>IF(E1391="-",1,IF(G1391&gt;0,1,0))</f>
        <v>0</v>
      </c>
      <c r="G1391" s="7">
        <v>0</v>
      </c>
      <c r="H1391" s="7"/>
      <c r="I1391" s="7"/>
      <c r="J1391" s="7"/>
      <c r="K1391" s="7"/>
      <c r="L1391" s="7"/>
      <c r="M1391" s="7"/>
      <c r="N1391" s="7"/>
      <c r="O1391" s="6"/>
      <c r="P1391" s="6"/>
      <c r="Q1391" s="6"/>
      <c r="R1391" s="6"/>
      <c r="S1391" s="6"/>
      <c r="T1391" s="6"/>
      <c r="U1391" s="6"/>
      <c r="V1391" s="7"/>
      <c r="W1391" s="7"/>
      <c r="X1391" s="7"/>
      <c r="Y1391" s="7"/>
      <c r="Z1391" s="6" t="s">
        <v>1031</v>
      </c>
      <c r="AA1391" s="6" t="s">
        <v>122</v>
      </c>
      <c r="AB1391" s="6"/>
      <c r="AC1391" s="6"/>
      <c r="AD1391" s="6" t="s">
        <v>3663</v>
      </c>
      <c r="AE1391" s="6"/>
      <c r="AF1391" s="6"/>
      <c r="AG1391" s="6"/>
      <c r="AH1391" s="8" t="s">
        <v>48</v>
      </c>
    </row>
    <row r="1392" spans="1:34" customFormat="1" ht="36">
      <c r="A1392" s="5" t="s">
        <v>3664</v>
      </c>
      <c r="B1392" s="6" t="s">
        <v>42</v>
      </c>
      <c r="C1392" s="6" t="s">
        <v>50</v>
      </c>
      <c r="D1392" s="6" t="s">
        <v>51</v>
      </c>
      <c r="E1392" s="6" t="s">
        <v>66</v>
      </c>
      <c r="F1392" s="7">
        <f>IF(E1392="-",1,IF(G1392&gt;0,1,0))</f>
        <v>1</v>
      </c>
      <c r="G1392" s="7">
        <v>4</v>
      </c>
      <c r="H1392" s="7"/>
      <c r="I1392" s="7"/>
      <c r="J1392" s="7"/>
      <c r="K1392" s="7"/>
      <c r="L1392" s="7"/>
      <c r="M1392" s="7"/>
      <c r="N1392" s="7"/>
      <c r="O1392" s="6"/>
      <c r="P1392" s="6"/>
      <c r="Q1392" s="6"/>
      <c r="R1392" s="6"/>
      <c r="S1392" s="6"/>
      <c r="T1392" s="6"/>
      <c r="U1392" s="6"/>
      <c r="V1392" s="7">
        <v>2</v>
      </c>
      <c r="W1392" s="7">
        <v>2</v>
      </c>
      <c r="X1392" s="7">
        <v>3</v>
      </c>
      <c r="Y1392" s="7">
        <v>2</v>
      </c>
      <c r="Z1392" s="6" t="s">
        <v>3665</v>
      </c>
      <c r="AA1392" s="6" t="s">
        <v>206</v>
      </c>
      <c r="AB1392" s="6"/>
      <c r="AC1392" s="6"/>
      <c r="AD1392" s="6" t="s">
        <v>3666</v>
      </c>
      <c r="AE1392" s="6"/>
      <c r="AF1392" s="6"/>
      <c r="AG1392" s="6"/>
      <c r="AH1392" s="8" t="s">
        <v>239</v>
      </c>
    </row>
    <row r="1393" spans="1:34" customFormat="1" ht="48">
      <c r="A1393" s="5" t="s">
        <v>3667</v>
      </c>
      <c r="B1393" s="6" t="s">
        <v>42</v>
      </c>
      <c r="C1393" s="6" t="s">
        <v>86</v>
      </c>
      <c r="D1393" s="6" t="s">
        <v>35</v>
      </c>
      <c r="E1393" s="6" t="s">
        <v>36</v>
      </c>
      <c r="F1393" s="7">
        <f>IF(E1393="-",1,IF(G1393&gt;0,1,0))</f>
        <v>1</v>
      </c>
      <c r="G1393" s="7">
        <v>0</v>
      </c>
      <c r="H1393" s="7"/>
      <c r="I1393" s="7"/>
      <c r="J1393" s="7"/>
      <c r="K1393" s="7"/>
      <c r="L1393" s="7"/>
      <c r="M1393" s="7">
        <v>2</v>
      </c>
      <c r="N1393" s="7"/>
      <c r="O1393" s="6"/>
      <c r="P1393" s="6"/>
      <c r="Q1393" s="6"/>
      <c r="R1393" s="6"/>
      <c r="S1393" s="6"/>
      <c r="T1393" s="6"/>
      <c r="U1393" s="6"/>
      <c r="V1393" s="7"/>
      <c r="W1393" s="7"/>
      <c r="X1393" s="7"/>
      <c r="Y1393" s="7"/>
      <c r="Z1393" s="6"/>
      <c r="AA1393" s="6" t="s">
        <v>122</v>
      </c>
      <c r="AB1393" s="6"/>
      <c r="AC1393" s="6" t="s">
        <v>46</v>
      </c>
      <c r="AD1393" s="6" t="s">
        <v>3668</v>
      </c>
      <c r="AE1393" s="6"/>
      <c r="AF1393" s="6"/>
      <c r="AG1393" s="6"/>
      <c r="AH1393" s="8" t="s">
        <v>63</v>
      </c>
    </row>
    <row r="1394" spans="1:34" customFormat="1" ht="36">
      <c r="A1394" s="9" t="s">
        <v>3669</v>
      </c>
      <c r="B1394" s="10" t="s">
        <v>42</v>
      </c>
      <c r="C1394" s="10" t="s">
        <v>91</v>
      </c>
      <c r="D1394" s="10" t="s">
        <v>160</v>
      </c>
      <c r="E1394" s="10" t="s">
        <v>66</v>
      </c>
      <c r="F1394" s="7">
        <f>IF(E1394="-",1,IF(G1394&gt;0,1,0))</f>
        <v>1</v>
      </c>
      <c r="G1394" s="7">
        <v>4</v>
      </c>
      <c r="H1394" s="7"/>
      <c r="I1394" s="7">
        <v>6</v>
      </c>
      <c r="J1394" s="7"/>
      <c r="K1394" s="7"/>
      <c r="L1394" s="7"/>
      <c r="M1394" s="7"/>
      <c r="N1394" s="7"/>
      <c r="O1394" s="10"/>
      <c r="P1394" s="10"/>
      <c r="Q1394" s="10"/>
      <c r="R1394" s="10"/>
      <c r="S1394" s="10"/>
      <c r="T1394" s="10"/>
      <c r="U1394" s="10"/>
      <c r="V1394" s="7"/>
      <c r="W1394" s="7"/>
      <c r="X1394" s="7"/>
      <c r="Y1394" s="7"/>
      <c r="Z1394" s="10" t="s">
        <v>129</v>
      </c>
      <c r="AA1394" s="10"/>
      <c r="AB1394" s="10"/>
      <c r="AC1394" s="12" t="s">
        <v>369</v>
      </c>
      <c r="AD1394" s="10" t="s">
        <v>3670</v>
      </c>
      <c r="AE1394" s="10"/>
      <c r="AF1394" s="10"/>
      <c r="AG1394" s="10"/>
      <c r="AH1394" s="11" t="s">
        <v>3671</v>
      </c>
    </row>
    <row r="1395" spans="1:34" customFormat="1" ht="36">
      <c r="A1395" s="5" t="s">
        <v>3672</v>
      </c>
      <c r="B1395" s="6" t="s">
        <v>42</v>
      </c>
      <c r="C1395" s="6" t="s">
        <v>77</v>
      </c>
      <c r="D1395" s="6" t="s">
        <v>44</v>
      </c>
      <c r="E1395" s="6" t="s">
        <v>45</v>
      </c>
      <c r="F1395" s="7">
        <f>IF(E1395="-",1,IF(G1395&gt;0,1,0))</f>
        <v>0</v>
      </c>
      <c r="G1395" s="7">
        <v>0</v>
      </c>
      <c r="H1395" s="7"/>
      <c r="I1395" s="7"/>
      <c r="J1395" s="7"/>
      <c r="K1395" s="7"/>
      <c r="L1395" s="7"/>
      <c r="M1395" s="7"/>
      <c r="N1395" s="7"/>
      <c r="O1395" s="6"/>
      <c r="P1395" s="6"/>
      <c r="Q1395" s="6"/>
      <c r="R1395" s="6"/>
      <c r="S1395" s="6"/>
      <c r="T1395" s="6"/>
      <c r="U1395" s="6"/>
      <c r="V1395" s="7">
        <v>9</v>
      </c>
      <c r="W1395" s="7">
        <v>6</v>
      </c>
      <c r="X1395" s="7">
        <v>8</v>
      </c>
      <c r="Y1395" s="7">
        <v>7</v>
      </c>
      <c r="Z1395" s="6"/>
      <c r="AA1395" s="6" t="s">
        <v>206</v>
      </c>
      <c r="AB1395" s="6"/>
      <c r="AC1395" s="6"/>
      <c r="AD1395" s="6" t="s">
        <v>3673</v>
      </c>
      <c r="AE1395" s="6"/>
      <c r="AF1395" s="6"/>
      <c r="AG1395" s="6"/>
      <c r="AH1395" s="8" t="s">
        <v>48</v>
      </c>
    </row>
    <row r="1396" spans="1:34" customFormat="1" ht="24">
      <c r="A1396" s="5" t="s">
        <v>3674</v>
      </c>
      <c r="B1396" s="6" t="s">
        <v>42</v>
      </c>
      <c r="C1396" s="6" t="s">
        <v>96</v>
      </c>
      <c r="D1396" s="6" t="s">
        <v>160</v>
      </c>
      <c r="E1396" s="6" t="s">
        <v>66</v>
      </c>
      <c r="F1396" s="7">
        <f>IF(E1396="-",1,IF(G1396&gt;0,1,0))</f>
        <v>1</v>
      </c>
      <c r="G1396" s="7">
        <v>4</v>
      </c>
      <c r="H1396" s="7"/>
      <c r="I1396" s="7"/>
      <c r="J1396" s="7"/>
      <c r="K1396" s="7"/>
      <c r="L1396" s="7"/>
      <c r="M1396" s="7"/>
      <c r="N1396" s="7"/>
      <c r="O1396" s="6"/>
      <c r="P1396" s="6"/>
      <c r="Q1396" s="6"/>
      <c r="R1396" s="6"/>
      <c r="S1396" s="6"/>
      <c r="T1396" s="6"/>
      <c r="U1396" s="6"/>
      <c r="V1396" s="7">
        <v>6</v>
      </c>
      <c r="W1396" s="7">
        <v>5</v>
      </c>
      <c r="X1396" s="7">
        <v>4</v>
      </c>
      <c r="Y1396" s="7">
        <v>5</v>
      </c>
      <c r="Z1396" s="6"/>
      <c r="AA1396" s="6" t="s">
        <v>206</v>
      </c>
      <c r="AB1396" s="6"/>
      <c r="AC1396" s="6"/>
      <c r="AD1396" s="6" t="s">
        <v>3675</v>
      </c>
      <c r="AE1396" s="6"/>
      <c r="AF1396" s="6"/>
      <c r="AG1396" s="6"/>
      <c r="AH1396" s="8" t="s">
        <v>108</v>
      </c>
    </row>
    <row r="1397" spans="1:34" customFormat="1" ht="36">
      <c r="A1397" s="5" t="s">
        <v>3676</v>
      </c>
      <c r="B1397" s="6" t="s">
        <v>42</v>
      </c>
      <c r="C1397" s="6" t="s">
        <v>65</v>
      </c>
      <c r="D1397" s="6" t="s">
        <v>160</v>
      </c>
      <c r="E1397" s="6" t="s">
        <v>66</v>
      </c>
      <c r="F1397" s="7">
        <f>IF(E1397="-",1,IF(G1397&gt;0,1,0))</f>
        <v>1</v>
      </c>
      <c r="G1397" s="7">
        <v>4</v>
      </c>
      <c r="H1397" s="7"/>
      <c r="I1397" s="7">
        <v>3</v>
      </c>
      <c r="J1397" s="7"/>
      <c r="K1397" s="7"/>
      <c r="L1397" s="7"/>
      <c r="M1397" s="7"/>
      <c r="N1397" s="7"/>
      <c r="O1397" s="6"/>
      <c r="P1397" s="6"/>
      <c r="Q1397" s="6"/>
      <c r="R1397" s="6"/>
      <c r="S1397" s="6"/>
      <c r="T1397" s="6"/>
      <c r="U1397" s="6"/>
      <c r="V1397" s="7"/>
      <c r="W1397" s="7"/>
      <c r="X1397" s="7"/>
      <c r="Y1397" s="7"/>
      <c r="Z1397" s="6"/>
      <c r="AA1397" s="6" t="s">
        <v>224</v>
      </c>
      <c r="AB1397" s="6"/>
      <c r="AC1397" s="6"/>
      <c r="AD1397" s="6" t="s">
        <v>3677</v>
      </c>
      <c r="AE1397" s="6"/>
      <c r="AF1397" s="6"/>
      <c r="AG1397" s="6"/>
      <c r="AH1397" s="8" t="s">
        <v>471</v>
      </c>
    </row>
    <row r="1398" spans="1:34" customFormat="1" ht="96">
      <c r="A1398" s="5" t="s">
        <v>3678</v>
      </c>
      <c r="B1398" s="6" t="s">
        <v>42</v>
      </c>
      <c r="C1398" s="6" t="s">
        <v>43</v>
      </c>
      <c r="D1398" s="6" t="s">
        <v>160</v>
      </c>
      <c r="E1398" s="6" t="s">
        <v>45</v>
      </c>
      <c r="F1398" s="7">
        <f>IF(E1398="-",1,IF(G1398&gt;0,1,0))</f>
        <v>1</v>
      </c>
      <c r="G1398" s="7">
        <v>2</v>
      </c>
      <c r="H1398" s="7"/>
      <c r="I1398" s="7"/>
      <c r="J1398" s="7"/>
      <c r="K1398" s="7"/>
      <c r="L1398" s="7"/>
      <c r="M1398" s="7"/>
      <c r="N1398" s="7"/>
      <c r="O1398" s="6"/>
      <c r="P1398" s="6"/>
      <c r="Q1398" s="6"/>
      <c r="R1398" s="6"/>
      <c r="S1398" s="6"/>
      <c r="T1398" s="6"/>
      <c r="U1398" s="6"/>
      <c r="V1398" s="7"/>
      <c r="W1398" s="7"/>
      <c r="X1398" s="7"/>
      <c r="Y1398" s="7"/>
      <c r="Z1398" s="6"/>
      <c r="AA1398" s="6" t="s">
        <v>122</v>
      </c>
      <c r="AB1398" s="6"/>
      <c r="AC1398" s="6" t="s">
        <v>46</v>
      </c>
      <c r="AD1398" s="6" t="s">
        <v>3679</v>
      </c>
      <c r="AE1398" s="6"/>
      <c r="AF1398" s="6" t="s">
        <v>3680</v>
      </c>
      <c r="AG1398" s="6"/>
      <c r="AH1398" s="8" t="s">
        <v>113</v>
      </c>
    </row>
    <row r="1399" spans="1:34" customFormat="1" ht="36">
      <c r="A1399" s="9" t="s">
        <v>3681</v>
      </c>
      <c r="B1399" s="10" t="s">
        <v>42</v>
      </c>
      <c r="C1399" s="10" t="s">
        <v>91</v>
      </c>
      <c r="D1399" s="10" t="s">
        <v>78</v>
      </c>
      <c r="E1399" s="10" t="s">
        <v>66</v>
      </c>
      <c r="F1399" s="7">
        <f>IF(E1399="-",1,IF(G1399&gt;0,1,0))</f>
        <v>1</v>
      </c>
      <c r="G1399" s="7">
        <v>4</v>
      </c>
      <c r="H1399" s="7"/>
      <c r="I1399" s="7">
        <v>3</v>
      </c>
      <c r="J1399" s="7"/>
      <c r="K1399" s="7"/>
      <c r="L1399" s="7"/>
      <c r="M1399" s="7"/>
      <c r="N1399" s="7"/>
      <c r="O1399" s="10"/>
      <c r="P1399" s="10"/>
      <c r="Q1399" s="10"/>
      <c r="R1399" s="10"/>
      <c r="S1399" s="10"/>
      <c r="T1399" s="10"/>
      <c r="U1399" s="10"/>
      <c r="V1399" s="7"/>
      <c r="W1399" s="7"/>
      <c r="X1399" s="7"/>
      <c r="Y1399" s="7"/>
      <c r="Z1399" s="10" t="s">
        <v>156</v>
      </c>
      <c r="AA1399" s="10"/>
      <c r="AB1399" s="10"/>
      <c r="AC1399" s="12" t="s">
        <v>87</v>
      </c>
      <c r="AD1399" s="10" t="s">
        <v>3682</v>
      </c>
      <c r="AE1399" s="10"/>
      <c r="AF1399" s="10"/>
      <c r="AG1399" s="10"/>
      <c r="AH1399" s="11" t="s">
        <v>81</v>
      </c>
    </row>
    <row r="1400" spans="1:34" customFormat="1" ht="24">
      <c r="A1400" s="5" t="s">
        <v>3683</v>
      </c>
      <c r="B1400" s="6" t="s">
        <v>42</v>
      </c>
      <c r="C1400" s="6" t="s">
        <v>65</v>
      </c>
      <c r="D1400" s="6" t="s">
        <v>51</v>
      </c>
      <c r="E1400" s="6" t="s">
        <v>45</v>
      </c>
      <c r="F1400" s="7">
        <f>IF(E1400="-",1,IF(G1400&gt;0,1,0))</f>
        <v>1</v>
      </c>
      <c r="G1400" s="7">
        <v>2</v>
      </c>
      <c r="H1400" s="7"/>
      <c r="I1400" s="7">
        <v>3</v>
      </c>
      <c r="J1400" s="7"/>
      <c r="K1400" s="7"/>
      <c r="L1400" s="7"/>
      <c r="M1400" s="7"/>
      <c r="N1400" s="7"/>
      <c r="O1400" s="6"/>
      <c r="P1400" s="6"/>
      <c r="Q1400" s="6"/>
      <c r="R1400" s="6"/>
      <c r="S1400" s="6"/>
      <c r="T1400" s="6"/>
      <c r="U1400" s="6"/>
      <c r="V1400" s="7"/>
      <c r="W1400" s="7"/>
      <c r="X1400" s="7"/>
      <c r="Y1400" s="7"/>
      <c r="Z1400" s="6"/>
      <c r="AA1400" s="6" t="s">
        <v>1195</v>
      </c>
      <c r="AB1400" s="6"/>
      <c r="AC1400" s="6"/>
      <c r="AD1400" s="6" t="s">
        <v>3684</v>
      </c>
      <c r="AE1400" s="6"/>
      <c r="AF1400" s="6" t="s">
        <v>3685</v>
      </c>
      <c r="AG1400" s="6"/>
      <c r="AH1400" s="8" t="s">
        <v>1081</v>
      </c>
    </row>
    <row r="1401" spans="1:34" customFormat="1" ht="24">
      <c r="A1401" s="5" t="s">
        <v>3686</v>
      </c>
      <c r="B1401" s="6" t="s">
        <v>42</v>
      </c>
      <c r="C1401" s="6" t="s">
        <v>43</v>
      </c>
      <c r="D1401" s="6" t="s">
        <v>51</v>
      </c>
      <c r="E1401" s="6" t="s">
        <v>45</v>
      </c>
      <c r="F1401" s="7">
        <f>IF(E1401="-",1,IF(G1401&gt;0,1,0))</f>
        <v>1</v>
      </c>
      <c r="G1401" s="7">
        <v>1</v>
      </c>
      <c r="H1401" s="7"/>
      <c r="I1401" s="7"/>
      <c r="J1401" s="7"/>
      <c r="K1401" s="7"/>
      <c r="L1401" s="7"/>
      <c r="M1401" s="7"/>
      <c r="N1401" s="7"/>
      <c r="O1401" s="6"/>
      <c r="P1401" s="6"/>
      <c r="Q1401" s="6"/>
      <c r="R1401" s="6"/>
      <c r="S1401" s="6"/>
      <c r="T1401" s="6"/>
      <c r="U1401" s="6"/>
      <c r="V1401" s="7"/>
      <c r="W1401" s="7"/>
      <c r="X1401" s="7"/>
      <c r="Y1401" s="7"/>
      <c r="Z1401" s="6"/>
      <c r="AA1401" s="6"/>
      <c r="AB1401" s="6"/>
      <c r="AC1401" s="6" t="s">
        <v>145</v>
      </c>
      <c r="AD1401" s="6" t="s">
        <v>3687</v>
      </c>
      <c r="AE1401" s="6"/>
      <c r="AF1401" s="6"/>
      <c r="AG1401" s="6"/>
      <c r="AH1401" s="8" t="s">
        <v>577</v>
      </c>
    </row>
    <row r="1402" spans="1:34" customFormat="1" ht="36">
      <c r="A1402" s="5" t="s">
        <v>3688</v>
      </c>
      <c r="B1402" s="6" t="s">
        <v>42</v>
      </c>
      <c r="C1402" s="6" t="s">
        <v>77</v>
      </c>
      <c r="D1402" s="6" t="s">
        <v>44</v>
      </c>
      <c r="E1402" s="6" t="s">
        <v>73</v>
      </c>
      <c r="F1402" s="7">
        <f>IF(E1402="-",1,IF(G1402&gt;0,1,0))</f>
        <v>0</v>
      </c>
      <c r="G1402" s="7">
        <v>0</v>
      </c>
      <c r="H1402" s="7"/>
      <c r="I1402" s="7"/>
      <c r="J1402" s="7"/>
      <c r="K1402" s="7"/>
      <c r="L1402" s="7"/>
      <c r="M1402" s="7"/>
      <c r="N1402" s="7"/>
      <c r="O1402" s="6"/>
      <c r="P1402" s="6"/>
      <c r="Q1402" s="6"/>
      <c r="R1402" s="6"/>
      <c r="S1402" s="6"/>
      <c r="T1402" s="6"/>
      <c r="U1402" s="6"/>
      <c r="V1402" s="7">
        <v>6</v>
      </c>
      <c r="W1402" s="7">
        <v>3</v>
      </c>
      <c r="X1402" s="7">
        <v>7</v>
      </c>
      <c r="Y1402" s="7">
        <v>5</v>
      </c>
      <c r="Z1402" s="6"/>
      <c r="AA1402" s="6" t="s">
        <v>746</v>
      </c>
      <c r="AB1402" s="6"/>
      <c r="AC1402" s="6"/>
      <c r="AD1402" s="6" t="s">
        <v>3689</v>
      </c>
      <c r="AE1402" s="6"/>
      <c r="AF1402" s="6"/>
      <c r="AG1402" s="6"/>
      <c r="AH1402" s="8" t="s">
        <v>476</v>
      </c>
    </row>
    <row r="1403" spans="1:34" customFormat="1" ht="15">
      <c r="A1403" s="5" t="s">
        <v>3690</v>
      </c>
      <c r="B1403" s="6" t="s">
        <v>42</v>
      </c>
      <c r="C1403" s="6" t="s">
        <v>137</v>
      </c>
      <c r="D1403" s="6" t="s">
        <v>51</v>
      </c>
      <c r="E1403" s="6" t="s">
        <v>138</v>
      </c>
      <c r="F1403" s="7">
        <f>IF(E1403="-",1,IF(G1403&gt;0,1,0))</f>
        <v>1</v>
      </c>
      <c r="G1403" s="7">
        <v>1</v>
      </c>
      <c r="H1403" s="7"/>
      <c r="I1403" s="7"/>
      <c r="J1403" s="7"/>
      <c r="K1403" s="7"/>
      <c r="L1403" s="7"/>
      <c r="M1403" s="7"/>
      <c r="N1403" s="7"/>
      <c r="O1403" s="6"/>
      <c r="P1403" s="6"/>
      <c r="Q1403" s="6"/>
      <c r="R1403" s="6"/>
      <c r="S1403" s="6"/>
      <c r="T1403" s="6"/>
      <c r="U1403" s="6"/>
      <c r="V1403" s="7"/>
      <c r="W1403" s="7"/>
      <c r="X1403" s="7"/>
      <c r="Y1403" s="7"/>
      <c r="Z1403" s="6" t="s">
        <v>314</v>
      </c>
      <c r="AA1403" s="6" t="s">
        <v>122</v>
      </c>
      <c r="AB1403" s="6"/>
      <c r="AC1403" s="6"/>
      <c r="AD1403" s="6" t="s">
        <v>3691</v>
      </c>
      <c r="AE1403" s="6" t="s">
        <v>141</v>
      </c>
      <c r="AF1403" s="6"/>
      <c r="AG1403" s="6"/>
      <c r="AH1403" s="8" t="s">
        <v>2983</v>
      </c>
    </row>
    <row r="1404" spans="1:34" customFormat="1" ht="36">
      <c r="A1404" s="5" t="s">
        <v>3692</v>
      </c>
      <c r="B1404" s="6" t="s">
        <v>126</v>
      </c>
      <c r="C1404" s="6" t="s">
        <v>126</v>
      </c>
      <c r="D1404" s="6" t="s">
        <v>51</v>
      </c>
      <c r="E1404" s="6" t="s">
        <v>73</v>
      </c>
      <c r="F1404" s="7">
        <f>IF(E1404="-",1,IF(G1404&gt;0,1,0))</f>
        <v>1</v>
      </c>
      <c r="G1404" s="7">
        <v>1</v>
      </c>
      <c r="H1404" s="7"/>
      <c r="I1404" s="7"/>
      <c r="J1404" s="7"/>
      <c r="K1404" s="7"/>
      <c r="L1404" s="7"/>
      <c r="M1404" s="7"/>
      <c r="N1404" s="7"/>
      <c r="O1404" s="6"/>
      <c r="P1404" s="6"/>
      <c r="Q1404" s="6"/>
      <c r="R1404" s="6"/>
      <c r="S1404" s="6" t="s">
        <v>128</v>
      </c>
      <c r="T1404" s="6" t="s">
        <v>129</v>
      </c>
      <c r="U1404" s="6" t="s">
        <v>151</v>
      </c>
      <c r="V1404" s="7">
        <v>6</v>
      </c>
      <c r="W1404" s="7">
        <v>2</v>
      </c>
      <c r="X1404" s="7">
        <v>7</v>
      </c>
      <c r="Y1404" s="7">
        <v>2</v>
      </c>
      <c r="Z1404" s="6"/>
      <c r="AA1404" s="6" t="s">
        <v>1778</v>
      </c>
      <c r="AB1404" s="6"/>
      <c r="AC1404" s="6"/>
      <c r="AD1404" s="6" t="s">
        <v>3693</v>
      </c>
      <c r="AE1404" s="6"/>
      <c r="AF1404" s="6"/>
      <c r="AG1404" s="6"/>
      <c r="AH1404" s="8" t="s">
        <v>479</v>
      </c>
    </row>
    <row r="1405" spans="1:34" customFormat="1" ht="36">
      <c r="A1405" s="5" t="s">
        <v>3694</v>
      </c>
      <c r="B1405" s="6" t="s">
        <v>126</v>
      </c>
      <c r="C1405" s="6" t="s">
        <v>126</v>
      </c>
      <c r="D1405" s="6" t="s">
        <v>51</v>
      </c>
      <c r="E1405" s="6"/>
      <c r="F1405" s="7"/>
      <c r="G1405" s="7"/>
      <c r="H1405" s="7"/>
      <c r="I1405" s="7"/>
      <c r="J1405" s="7"/>
      <c r="K1405" s="7"/>
      <c r="L1405" s="7"/>
      <c r="M1405" s="7"/>
      <c r="N1405" s="7"/>
      <c r="O1405" s="6"/>
      <c r="P1405" s="6"/>
      <c r="Q1405" s="6"/>
      <c r="R1405" s="6"/>
      <c r="S1405" s="6" t="s">
        <v>128</v>
      </c>
      <c r="T1405" s="6" t="s">
        <v>135</v>
      </c>
      <c r="U1405" s="6" t="s">
        <v>151</v>
      </c>
      <c r="V1405" s="7">
        <v>6</v>
      </c>
      <c r="W1405" s="7">
        <v>6</v>
      </c>
      <c r="X1405" s="7">
        <v>7</v>
      </c>
      <c r="Y1405" s="7">
        <v>6</v>
      </c>
      <c r="Z1405" s="6"/>
      <c r="AA1405" s="6" t="s">
        <v>1778</v>
      </c>
      <c r="AB1405" s="6"/>
      <c r="AC1405" s="6"/>
      <c r="AD1405" s="6" t="s">
        <v>3693</v>
      </c>
      <c r="AE1405" s="6"/>
      <c r="AF1405" s="6"/>
      <c r="AG1405" s="6"/>
      <c r="AH1405" s="8" t="s">
        <v>479</v>
      </c>
    </row>
    <row r="1406" spans="1:34" customFormat="1" ht="36">
      <c r="A1406" s="5" t="s">
        <v>3695</v>
      </c>
      <c r="B1406" s="6" t="s">
        <v>126</v>
      </c>
      <c r="C1406" s="6" t="s">
        <v>126</v>
      </c>
      <c r="D1406" s="6" t="s">
        <v>78</v>
      </c>
      <c r="E1406" s="6" t="s">
        <v>138</v>
      </c>
      <c r="F1406" s="7">
        <f>IF(E1406="-",1,IF(G1406&gt;0,1,0))</f>
        <v>1</v>
      </c>
      <c r="G1406" s="7">
        <v>1</v>
      </c>
      <c r="H1406" s="7"/>
      <c r="I1406" s="7"/>
      <c r="J1406" s="7"/>
      <c r="K1406" s="7"/>
      <c r="L1406" s="7"/>
      <c r="M1406" s="7"/>
      <c r="N1406" s="7"/>
      <c r="O1406" s="6"/>
      <c r="P1406" s="6"/>
      <c r="Q1406" s="6"/>
      <c r="R1406" s="6"/>
      <c r="S1406" s="6" t="s">
        <v>169</v>
      </c>
      <c r="T1406" s="6" t="s">
        <v>129</v>
      </c>
      <c r="U1406" s="6" t="s">
        <v>130</v>
      </c>
      <c r="V1406" s="7">
        <v>9</v>
      </c>
      <c r="W1406" s="7">
        <v>4</v>
      </c>
      <c r="X1406" s="7">
        <v>7</v>
      </c>
      <c r="Y1406" s="7">
        <v>4</v>
      </c>
      <c r="Z1406" s="6"/>
      <c r="AA1406" s="6" t="s">
        <v>1232</v>
      </c>
      <c r="AB1406" s="6"/>
      <c r="AC1406" s="6"/>
      <c r="AD1406" s="6" t="s">
        <v>3696</v>
      </c>
      <c r="AE1406" s="6"/>
      <c r="AF1406" s="6"/>
      <c r="AG1406" s="6"/>
      <c r="AH1406" s="8" t="s">
        <v>48</v>
      </c>
    </row>
    <row r="1407" spans="1:34" customFormat="1" ht="36">
      <c r="A1407" s="5" t="s">
        <v>3697</v>
      </c>
      <c r="B1407" s="6" t="s">
        <v>126</v>
      </c>
      <c r="C1407" s="6" t="s">
        <v>126</v>
      </c>
      <c r="D1407" s="6" t="s">
        <v>78</v>
      </c>
      <c r="E1407" s="6"/>
      <c r="F1407" s="7"/>
      <c r="G1407" s="7"/>
      <c r="H1407" s="7"/>
      <c r="I1407" s="7"/>
      <c r="J1407" s="7"/>
      <c r="K1407" s="7"/>
      <c r="L1407" s="7"/>
      <c r="M1407" s="7"/>
      <c r="N1407" s="7"/>
      <c r="O1407" s="6"/>
      <c r="P1407" s="6"/>
      <c r="Q1407" s="6"/>
      <c r="R1407" s="6"/>
      <c r="S1407" s="6" t="s">
        <v>169</v>
      </c>
      <c r="T1407" s="6" t="s">
        <v>135</v>
      </c>
      <c r="U1407" s="6" t="s">
        <v>130</v>
      </c>
      <c r="V1407" s="7">
        <v>9</v>
      </c>
      <c r="W1407" s="7">
        <v>10</v>
      </c>
      <c r="X1407" s="7">
        <v>7</v>
      </c>
      <c r="Y1407" s="7">
        <v>9</v>
      </c>
      <c r="Z1407" s="6"/>
      <c r="AA1407" s="6" t="s">
        <v>1232</v>
      </c>
      <c r="AB1407" s="6"/>
      <c r="AC1407" s="6"/>
      <c r="AD1407" s="6" t="s">
        <v>3696</v>
      </c>
      <c r="AE1407" s="6"/>
      <c r="AF1407" s="6"/>
      <c r="AG1407" s="6"/>
      <c r="AH1407" s="8" t="s">
        <v>48</v>
      </c>
    </row>
    <row r="1408" spans="1:34" customFormat="1" ht="36">
      <c r="A1408" s="5" t="s">
        <v>3698</v>
      </c>
      <c r="B1408" s="6" t="s">
        <v>42</v>
      </c>
      <c r="C1408" s="6" t="s">
        <v>50</v>
      </c>
      <c r="D1408" s="6" t="s">
        <v>44</v>
      </c>
      <c r="E1408" s="6" t="s">
        <v>66</v>
      </c>
      <c r="F1408" s="7">
        <f>IF(E1408="-",1,IF(G1408&gt;0,1,0))</f>
        <v>1</v>
      </c>
      <c r="G1408" s="7">
        <v>1</v>
      </c>
      <c r="H1408" s="7"/>
      <c r="I1408" s="7"/>
      <c r="J1408" s="7"/>
      <c r="K1408" s="7"/>
      <c r="L1408" s="7"/>
      <c r="M1408" s="7"/>
      <c r="N1408" s="7"/>
      <c r="O1408" s="6"/>
      <c r="P1408" s="6"/>
      <c r="Q1408" s="6"/>
      <c r="R1408" s="6"/>
      <c r="S1408" s="6"/>
      <c r="T1408" s="6"/>
      <c r="U1408" s="6"/>
      <c r="V1408" s="7">
        <v>4</v>
      </c>
      <c r="W1408" s="7" t="s">
        <v>2428</v>
      </c>
      <c r="X1408" s="7">
        <v>1</v>
      </c>
      <c r="Y1408" s="7">
        <v>3</v>
      </c>
      <c r="Z1408" s="6" t="s">
        <v>611</v>
      </c>
      <c r="AA1408" s="6" t="s">
        <v>516</v>
      </c>
      <c r="AB1408" s="6"/>
      <c r="AC1408" s="6"/>
      <c r="AD1408" s="6" t="s">
        <v>3699</v>
      </c>
      <c r="AE1408" s="6"/>
      <c r="AF1408" s="6"/>
      <c r="AG1408" s="6"/>
      <c r="AH1408" s="8" t="s">
        <v>178</v>
      </c>
    </row>
    <row r="1409" spans="1:34" customFormat="1" ht="72">
      <c r="A1409" s="5" t="s">
        <v>3700</v>
      </c>
      <c r="B1409" s="6" t="s">
        <v>42</v>
      </c>
      <c r="C1409" s="6" t="s">
        <v>96</v>
      </c>
      <c r="D1409" s="6" t="s">
        <v>44</v>
      </c>
      <c r="E1409" s="6" t="s">
        <v>45</v>
      </c>
      <c r="F1409" s="7">
        <f>IF(E1409="-",1,IF(G1409&gt;0,1,0))</f>
        <v>0</v>
      </c>
      <c r="G1409" s="7">
        <v>0</v>
      </c>
      <c r="H1409" s="7"/>
      <c r="I1409" s="7"/>
      <c r="J1409" s="7"/>
      <c r="K1409" s="7"/>
      <c r="L1409" s="7"/>
      <c r="M1409" s="7"/>
      <c r="N1409" s="7"/>
      <c r="O1409" s="6"/>
      <c r="P1409" s="6"/>
      <c r="Q1409" s="6"/>
      <c r="R1409" s="6"/>
      <c r="S1409" s="6"/>
      <c r="T1409" s="6"/>
      <c r="U1409" s="6"/>
      <c r="V1409" s="7">
        <v>19</v>
      </c>
      <c r="W1409" s="7">
        <v>13</v>
      </c>
      <c r="X1409" s="7">
        <v>8</v>
      </c>
      <c r="Y1409" s="7">
        <v>18</v>
      </c>
      <c r="Z1409" s="6"/>
      <c r="AA1409" s="6" t="s">
        <v>1156</v>
      </c>
      <c r="AB1409" s="6"/>
      <c r="AC1409" s="6"/>
      <c r="AD1409" s="6" t="s">
        <v>3701</v>
      </c>
      <c r="AE1409" s="6"/>
      <c r="AF1409" s="6" t="s">
        <v>3702</v>
      </c>
      <c r="AG1409" s="6"/>
      <c r="AH1409" s="8" t="s">
        <v>100</v>
      </c>
    </row>
    <row r="1410" spans="1:34" customFormat="1" ht="36">
      <c r="A1410" s="5" t="s">
        <v>3703</v>
      </c>
      <c r="B1410" s="6" t="s">
        <v>126</v>
      </c>
      <c r="C1410" s="6" t="s">
        <v>126</v>
      </c>
      <c r="D1410" s="6" t="s">
        <v>318</v>
      </c>
      <c r="E1410" s="6" t="s">
        <v>36</v>
      </c>
      <c r="F1410" s="7">
        <f>IF(E1410="-",1,IF(G1410&gt;0,1,0))</f>
        <v>1</v>
      </c>
      <c r="G1410" s="7">
        <v>0</v>
      </c>
      <c r="H1410" s="7"/>
      <c r="I1410" s="7"/>
      <c r="J1410" s="7"/>
      <c r="K1410" s="7"/>
      <c r="L1410" s="7"/>
      <c r="M1410" s="7"/>
      <c r="N1410" s="7"/>
      <c r="O1410" s="6"/>
      <c r="P1410" s="6"/>
      <c r="Q1410" s="6"/>
      <c r="R1410" s="6"/>
      <c r="S1410" s="6" t="s">
        <v>128</v>
      </c>
      <c r="T1410" s="6" t="s">
        <v>129</v>
      </c>
      <c r="U1410" s="6" t="s">
        <v>130</v>
      </c>
      <c r="V1410" s="7">
        <v>3</v>
      </c>
      <c r="W1410" s="7">
        <v>1</v>
      </c>
      <c r="X1410" s="7">
        <v>3</v>
      </c>
      <c r="Y1410" s="7">
        <v>1</v>
      </c>
      <c r="Z1410" s="6"/>
      <c r="AA1410" s="6" t="s">
        <v>3704</v>
      </c>
      <c r="AB1410" s="6"/>
      <c r="AC1410" s="6"/>
      <c r="AD1410" s="6" t="s">
        <v>3705</v>
      </c>
      <c r="AE1410" s="6" t="s">
        <v>3706</v>
      </c>
      <c r="AF1410" s="6"/>
      <c r="AG1410" s="6"/>
      <c r="AH1410" s="8" t="s">
        <v>1061</v>
      </c>
    </row>
    <row r="1411" spans="1:34" customFormat="1" ht="36">
      <c r="A1411" s="5" t="s">
        <v>3707</v>
      </c>
      <c r="B1411" s="6" t="s">
        <v>126</v>
      </c>
      <c r="C1411" s="6" t="s">
        <v>126</v>
      </c>
      <c r="D1411" s="6" t="s">
        <v>318</v>
      </c>
      <c r="E1411" s="6"/>
      <c r="F1411" s="7"/>
      <c r="G1411" s="7"/>
      <c r="H1411" s="7"/>
      <c r="I1411" s="7"/>
      <c r="J1411" s="7"/>
      <c r="K1411" s="7"/>
      <c r="L1411" s="7"/>
      <c r="M1411" s="7"/>
      <c r="N1411" s="7"/>
      <c r="O1411" s="6"/>
      <c r="P1411" s="6"/>
      <c r="Q1411" s="6"/>
      <c r="R1411" s="6"/>
      <c r="S1411" s="6" t="s">
        <v>128</v>
      </c>
      <c r="T1411" s="6" t="s">
        <v>135</v>
      </c>
      <c r="U1411" s="6" t="s">
        <v>130</v>
      </c>
      <c r="V1411" s="7">
        <v>3</v>
      </c>
      <c r="W1411" s="7">
        <v>2</v>
      </c>
      <c r="X1411" s="7">
        <v>3</v>
      </c>
      <c r="Y1411" s="7">
        <v>4</v>
      </c>
      <c r="Z1411" s="6"/>
      <c r="AA1411" s="6" t="s">
        <v>3704</v>
      </c>
      <c r="AB1411" s="6"/>
      <c r="AC1411" s="6"/>
      <c r="AD1411" s="6" t="s">
        <v>3705</v>
      </c>
      <c r="AE1411" s="6" t="s">
        <v>3706</v>
      </c>
      <c r="AF1411" s="6"/>
      <c r="AG1411" s="6"/>
      <c r="AH1411" s="8" t="s">
        <v>1061</v>
      </c>
    </row>
    <row r="1412" spans="1:34">
      <c r="A1412" s="28"/>
      <c r="B1412" s="28"/>
      <c r="C1412" s="28"/>
      <c r="D1412" s="28"/>
      <c r="E1412" s="28"/>
      <c r="F1412" s="29"/>
      <c r="G1412" s="29"/>
      <c r="H1412" s="29"/>
      <c r="I1412" s="29"/>
      <c r="J1412" s="29"/>
      <c r="K1412" s="29"/>
      <c r="L1412" s="29"/>
      <c r="M1412" s="29"/>
      <c r="N1412" s="29"/>
      <c r="O1412" s="28"/>
      <c r="P1412" s="28"/>
      <c r="Q1412" s="28"/>
      <c r="R1412" s="28"/>
      <c r="S1412" s="28"/>
      <c r="T1412" s="28"/>
      <c r="U1412" s="28"/>
      <c r="V1412" s="29"/>
      <c r="W1412" s="29"/>
      <c r="X1412" s="29"/>
      <c r="Y1412" s="29"/>
      <c r="Z1412" s="28"/>
      <c r="AA1412" s="28"/>
      <c r="AB1412" s="28"/>
      <c r="AC1412" s="28"/>
      <c r="AD1412" s="28"/>
      <c r="AE1412" s="28"/>
      <c r="AF1412" s="28"/>
      <c r="AG1412" s="28"/>
      <c r="AH1412" s="28"/>
    </row>
  </sheetData>
  <autoFilter ref="A1:AH1411">
    <filterColumn colId="0"/>
    <filterColumn colId="2"/>
    <filterColumn colId="3"/>
    <filterColumn colId="5"/>
    <filterColumn colId="18"/>
    <filterColumn colId="26"/>
    <sortState ref="A2:AH1411">
      <sortCondition ref="A1:A1411"/>
    </sortState>
  </autoFilter>
  <conditionalFormatting sqref="F2:F1411">
    <cfRule type="iconSet" priority="1">
      <iconSet iconSet="3TrafficLights2" showValue="0">
        <cfvo type="percent" val="0"/>
        <cfvo type="num" val="0.5"/>
        <cfvo type="num" val="1"/>
      </iconSet>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N104"/>
  <sheetViews>
    <sheetView zoomScaleNormal="100" zoomScalePageLayoutView="50" workbookViewId="0">
      <selection sqref="A1:M1"/>
    </sheetView>
  </sheetViews>
  <sheetFormatPr baseColWidth="10" defaultRowHeight="11.25" customHeight="1"/>
  <cols>
    <col min="1" max="1" width="2.140625" style="33" customWidth="1"/>
    <col min="2" max="2" width="25.7109375" style="33" customWidth="1"/>
    <col min="3" max="3" width="2.28515625" style="34" customWidth="1"/>
    <col min="4" max="4" width="25.7109375" style="33" customWidth="1"/>
    <col min="5" max="5" width="2.28515625" style="34" customWidth="1"/>
    <col min="6" max="6" width="25.7109375" style="33" customWidth="1"/>
    <col min="7" max="7" width="4.85546875" style="34" bestFit="1" customWidth="1"/>
    <col min="8" max="8" width="2.28515625" style="34" customWidth="1"/>
    <col min="9" max="9" width="25.7109375" style="33" customWidth="1"/>
    <col min="10" max="10" width="2.28515625" style="34" customWidth="1"/>
    <col min="11" max="11" width="25.7109375" style="33" customWidth="1"/>
    <col min="12" max="12" width="2.28515625" style="34" customWidth="1"/>
    <col min="13" max="13" width="25.7109375" style="33" customWidth="1"/>
    <col min="14" max="16384" width="11.42578125" style="33"/>
  </cols>
  <sheetData>
    <row r="1" spans="1:14" ht="24" customHeight="1">
      <c r="A1" s="90" t="s">
        <v>3758</v>
      </c>
      <c r="B1" s="91"/>
      <c r="C1" s="91"/>
      <c r="D1" s="91"/>
      <c r="E1" s="91"/>
      <c r="F1" s="91"/>
      <c r="G1" s="91"/>
      <c r="H1" s="91"/>
      <c r="I1" s="91"/>
      <c r="J1" s="91"/>
      <c r="K1" s="91"/>
      <c r="L1" s="91"/>
      <c r="M1" s="92"/>
      <c r="N1" s="62"/>
    </row>
    <row r="3" spans="1:14" ht="11.25" customHeight="1">
      <c r="A3" s="93" t="s">
        <v>3716</v>
      </c>
      <c r="B3" s="94"/>
      <c r="C3" s="42" t="s">
        <v>3726</v>
      </c>
      <c r="G3" s="95">
        <v>1</v>
      </c>
      <c r="K3" s="35" t="s">
        <v>3724</v>
      </c>
      <c r="L3" s="98" t="s">
        <v>3717</v>
      </c>
      <c r="M3" s="99"/>
    </row>
    <row r="4" spans="1:14" ht="11.25" customHeight="1">
      <c r="A4" s="52">
        <f>LOOKUP(B4,'Card Library'!A2:A1411,'Card Library'!G2:G1411)</f>
        <v>1</v>
      </c>
      <c r="B4" s="44" t="s">
        <v>168</v>
      </c>
      <c r="C4" s="43">
        <f>LOOKUP(D4,'Card Library'!A2:A1411,'Card Library'!G2:G1411)</f>
        <v>1</v>
      </c>
      <c r="D4" s="44" t="s">
        <v>201</v>
      </c>
      <c r="E4" s="43">
        <f>LOOKUP(F4,'Card Library'!A2:A1411,'Card Library'!G2:G1411)</f>
        <v>0</v>
      </c>
      <c r="F4" s="56" t="s">
        <v>280</v>
      </c>
      <c r="G4" s="96"/>
      <c r="H4" s="59">
        <f>LOOKUP(I4,'Card Library'!A2:A1411,'Card Library'!G2:G1411)</f>
        <v>1</v>
      </c>
      <c r="I4" s="44" t="s">
        <v>1039</v>
      </c>
      <c r="J4" s="43">
        <f>LOOKUP(K4,'Card Library'!A2:A1411,'Card Library'!G2:G1411)</f>
        <v>1</v>
      </c>
      <c r="K4" s="44" t="s">
        <v>1043</v>
      </c>
      <c r="L4" s="43">
        <f>LOOKUP(M4,'Card Library'!A2:A1411,'Card Library'!G2:G1411)</f>
        <v>1</v>
      </c>
      <c r="M4" s="49" t="s">
        <v>1231</v>
      </c>
    </row>
    <row r="5" spans="1:14" ht="11.25" customHeight="1">
      <c r="A5" s="53">
        <f>LOOKUP(B5,'Card Library'!A2:A1411,'Card Library'!G2:G1411)</f>
        <v>1</v>
      </c>
      <c r="B5" s="46" t="s">
        <v>286</v>
      </c>
      <c r="C5" s="45">
        <f>LOOKUP(D5,'Card Library'!A2:A1411,'Card Library'!G2:G1411)</f>
        <v>1</v>
      </c>
      <c r="D5" s="46" t="s">
        <v>372</v>
      </c>
      <c r="E5" s="45">
        <f>LOOKUP(F5,'Card Library'!A2:A1411,'Card Library'!G2:G1411)</f>
        <v>1</v>
      </c>
      <c r="F5" s="57" t="s">
        <v>497</v>
      </c>
      <c r="G5" s="96"/>
      <c r="H5" s="60">
        <f>LOOKUP(I5,'Card Library'!A2:A1411,'Card Library'!G2:G1411)</f>
        <v>1</v>
      </c>
      <c r="I5" s="46" t="s">
        <v>1234</v>
      </c>
      <c r="J5" s="45">
        <f>LOOKUP(K5,'Card Library'!A2:A1411,'Card Library'!G2:G1411)</f>
        <v>1</v>
      </c>
      <c r="K5" s="46" t="s">
        <v>1711</v>
      </c>
      <c r="L5" s="45">
        <f>LOOKUP(M5,'Card Library'!A2:A1411,'Card Library'!G2:G1411)</f>
        <v>1</v>
      </c>
      <c r="M5" s="50" t="s">
        <v>1800</v>
      </c>
    </row>
    <row r="6" spans="1:14" ht="11.25" customHeight="1">
      <c r="A6" s="54">
        <f>LOOKUP(B6,'Card Library'!A2:A1411,'Card Library'!G2:G1411)</f>
        <v>1</v>
      </c>
      <c r="B6" s="48" t="s">
        <v>751</v>
      </c>
      <c r="C6" s="47">
        <f>LOOKUP(D6,'Card Library'!A2:A1411,'Card Library'!G2:G1411)</f>
        <v>1</v>
      </c>
      <c r="D6" s="48" t="s">
        <v>849</v>
      </c>
      <c r="E6" s="47">
        <f>LOOKUP(F6,'Card Library'!A2:A1411,'Card Library'!G2:G1411)</f>
        <v>1</v>
      </c>
      <c r="F6" s="58" t="s">
        <v>870</v>
      </c>
      <c r="G6" s="97"/>
      <c r="H6" s="61">
        <f>LOOKUP(I6,'Card Library'!A2:A1411,'Card Library'!G2:G1411)</f>
        <v>1</v>
      </c>
      <c r="I6" s="48" t="s">
        <v>1809</v>
      </c>
      <c r="J6" s="47">
        <f>LOOKUP(K6,'Card Library'!A2:A1411,'Card Library'!G2:G1411)</f>
        <v>1</v>
      </c>
      <c r="K6" s="48" t="s">
        <v>1825</v>
      </c>
      <c r="L6" s="47">
        <f>LOOKUP(M6,'Card Library'!A2:A1411,'Card Library'!G2:G1411)</f>
        <v>1</v>
      </c>
      <c r="M6" s="51" t="s">
        <v>1828</v>
      </c>
    </row>
    <row r="7" spans="1:14" s="37" customFormat="1" ht="11.25" customHeight="1">
      <c r="B7" s="32"/>
      <c r="C7" s="40"/>
      <c r="D7" s="32"/>
      <c r="E7" s="40"/>
      <c r="F7" s="32"/>
      <c r="G7" s="36"/>
      <c r="H7" s="36"/>
      <c r="I7" s="32"/>
      <c r="J7" s="40"/>
      <c r="K7" s="32"/>
      <c r="L7" s="40"/>
      <c r="M7" s="32"/>
    </row>
    <row r="8" spans="1:14" ht="11.25" customHeight="1">
      <c r="A8" s="93" t="s">
        <v>3716</v>
      </c>
      <c r="B8" s="94"/>
      <c r="C8" s="55" t="s">
        <v>3725</v>
      </c>
      <c r="G8" s="95">
        <v>2</v>
      </c>
      <c r="K8" s="35" t="s">
        <v>3743</v>
      </c>
      <c r="L8" s="98" t="s">
        <v>3717</v>
      </c>
      <c r="M8" s="99"/>
    </row>
    <row r="9" spans="1:14" ht="11.25" customHeight="1">
      <c r="A9" s="52">
        <f>LOOKUP(B9,'Card Library'!A2:A1411,'Card Library'!G2:G1411)</f>
        <v>1</v>
      </c>
      <c r="B9" s="44" t="s">
        <v>1851</v>
      </c>
      <c r="C9" s="43">
        <f>LOOKUP(D9,'Card Library'!A2:A1411,'Card Library'!G2:G1411)</f>
        <v>1</v>
      </c>
      <c r="D9" s="44" t="s">
        <v>1886</v>
      </c>
      <c r="E9" s="43">
        <f>LOOKUP(F9,'Card Library'!A2:A1411,'Card Library'!G2:G1411)</f>
        <v>1</v>
      </c>
      <c r="F9" s="49" t="s">
        <v>1925</v>
      </c>
      <c r="G9" s="96"/>
      <c r="H9" s="52">
        <f>LOOKUP(I9,'Card Library'!A2:A1411,'Card Library'!G2:G1411)</f>
        <v>1</v>
      </c>
      <c r="I9" s="44" t="s">
        <v>2160</v>
      </c>
      <c r="J9" s="43">
        <f>LOOKUP(K9,'Card Library'!A2:A1411,'Card Library'!G2:G1411)</f>
        <v>1</v>
      </c>
      <c r="K9" s="44" t="s">
        <v>2211</v>
      </c>
      <c r="L9" s="43">
        <f>LOOKUP(M9,'Card Library'!A2:A1411,'Card Library'!G2:G1411)</f>
        <v>1</v>
      </c>
      <c r="M9" s="49" t="s">
        <v>2233</v>
      </c>
    </row>
    <row r="10" spans="1:14" ht="11.25" customHeight="1">
      <c r="A10" s="53">
        <f>LOOKUP(B10,'Card Library'!A2:A1411,'Card Library'!G2:G1411)</f>
        <v>1</v>
      </c>
      <c r="B10" s="46" t="s">
        <v>1964</v>
      </c>
      <c r="C10" s="45">
        <f>LOOKUP(D10,'Card Library'!A2:A1411,'Card Library'!G2:G1411)</f>
        <v>1</v>
      </c>
      <c r="D10" s="46" t="s">
        <v>2005</v>
      </c>
      <c r="E10" s="45">
        <f>LOOKUP(F10,'Card Library'!A2:A1411,'Card Library'!G2:G1411)</f>
        <v>1</v>
      </c>
      <c r="F10" s="50" t="s">
        <v>2017</v>
      </c>
      <c r="G10" s="96"/>
      <c r="H10" s="53">
        <f>LOOKUP(I10,'Card Library'!A2:A1411,'Card Library'!G2:G1411)</f>
        <v>1</v>
      </c>
      <c r="I10" s="46" t="s">
        <v>2342</v>
      </c>
      <c r="J10" s="45">
        <f>LOOKUP(K10,'Card Library'!A2:A1411,'Card Library'!G2:G1411)</f>
        <v>0</v>
      </c>
      <c r="K10" s="46" t="s">
        <v>2491</v>
      </c>
      <c r="L10" s="45">
        <f>LOOKUP(M10,'Card Library'!A2:A1411,'Card Library'!G2:G1411)</f>
        <v>1</v>
      </c>
      <c r="M10" s="50" t="s">
        <v>2545</v>
      </c>
    </row>
    <row r="11" spans="1:14" ht="11.25" customHeight="1">
      <c r="A11" s="54">
        <f>LOOKUP(B11,'Card Library'!A2:A1411,'Card Library'!G2:G1411)</f>
        <v>1</v>
      </c>
      <c r="B11" s="48" t="s">
        <v>2034</v>
      </c>
      <c r="C11" s="47">
        <f>LOOKUP(D11,'Card Library'!A2:A1411,'Card Library'!G2:G1411)</f>
        <v>1</v>
      </c>
      <c r="D11" s="48" t="s">
        <v>2044</v>
      </c>
      <c r="E11" s="47">
        <f>LOOKUP(F11,'Card Library'!A2:A1411,'Card Library'!G2:G1411)</f>
        <v>1</v>
      </c>
      <c r="F11" s="51" t="s">
        <v>2129</v>
      </c>
      <c r="G11" s="97"/>
      <c r="H11" s="54">
        <f>LOOKUP(I11,'Card Library'!A2:A1411,'Card Library'!G2:G1411)</f>
        <v>0</v>
      </c>
      <c r="I11" s="48" t="s">
        <v>2591</v>
      </c>
      <c r="J11" s="47">
        <f>LOOKUP(K11,'Card Library'!A2:A1411,'Card Library'!G2:G1411)</f>
        <v>1</v>
      </c>
      <c r="K11" s="48" t="s">
        <v>2603</v>
      </c>
      <c r="L11" s="47">
        <f>LOOKUP(M11,'Card Library'!A2:A1411,'Card Library'!G2:G1411)</f>
        <v>1</v>
      </c>
      <c r="M11" s="51" t="s">
        <v>2691</v>
      </c>
    </row>
    <row r="12" spans="1:14" s="37" customFormat="1" ht="11.25" customHeight="1">
      <c r="B12" s="32"/>
      <c r="C12" s="40"/>
      <c r="D12" s="32"/>
      <c r="E12" s="40"/>
      <c r="F12" s="32"/>
      <c r="G12" s="36"/>
      <c r="H12" s="36"/>
      <c r="I12" s="32"/>
      <c r="J12" s="40"/>
      <c r="K12" s="32"/>
      <c r="L12" s="40"/>
      <c r="M12" s="32"/>
    </row>
    <row r="13" spans="1:14" ht="11.25" customHeight="1">
      <c r="A13" s="93" t="s">
        <v>3716</v>
      </c>
      <c r="B13" s="94"/>
      <c r="C13" s="55" t="s">
        <v>3723</v>
      </c>
      <c r="G13" s="95">
        <v>3</v>
      </c>
      <c r="I13" s="38"/>
      <c r="J13" s="41"/>
      <c r="K13" s="39" t="s">
        <v>3745</v>
      </c>
      <c r="L13" s="98" t="s">
        <v>3717</v>
      </c>
      <c r="M13" s="99"/>
    </row>
    <row r="14" spans="1:14" ht="11.25" customHeight="1">
      <c r="A14" s="52">
        <f>LOOKUP(B14,'Card Library'!A2:A1411,'Card Library'!G2:G1411)</f>
        <v>1</v>
      </c>
      <c r="B14" s="44" t="s">
        <v>2996</v>
      </c>
      <c r="C14" s="43">
        <f>IF(D14="-","",LOOKUP(D14,'Card Library'!A2:A1411,'Card Library'!G2:G1411))</f>
        <v>1</v>
      </c>
      <c r="D14" s="44" t="s">
        <v>3056</v>
      </c>
      <c r="E14" s="43">
        <f>IF(F14="-","",LOOKUP(F14,'Card Library'!A2:A1411,'Card Library'!G2:G1411))</f>
        <v>1</v>
      </c>
      <c r="F14" s="49" t="s">
        <v>3262</v>
      </c>
      <c r="G14" s="96"/>
      <c r="H14" s="52">
        <f>LOOKUP(I14,'Card Library'!A2:A1411,'Card Library'!G2:G1411)</f>
        <v>1</v>
      </c>
      <c r="I14" s="44" t="s">
        <v>3509</v>
      </c>
      <c r="J14" s="65">
        <f>IF(K14="-","",LOOKUP(K14,'Card Library'!A2:A1411,'Card Library'!G2:G1411))</f>
        <v>1</v>
      </c>
      <c r="K14" s="66" t="s">
        <v>3559</v>
      </c>
      <c r="L14" s="65">
        <f>IF(M14="-","",LOOKUP(M14,'Card Library'!A2:A1411,'Card Library'!G2:G1411))</f>
        <v>1</v>
      </c>
      <c r="M14" s="67" t="s">
        <v>3565</v>
      </c>
    </row>
    <row r="15" spans="1:14" ht="11.25" customHeight="1">
      <c r="A15" s="53">
        <f>LOOKUP(B15,'Card Library'!A2:A1411,'Card Library'!G2:G1411)</f>
        <v>1</v>
      </c>
      <c r="B15" s="46" t="s">
        <v>3276</v>
      </c>
      <c r="C15" s="45">
        <f>IF(D15="-","",LOOKUP(D15,'Card Library'!A2:A1411,'Card Library'!G2:G1411))</f>
        <v>1</v>
      </c>
      <c r="D15" s="46" t="s">
        <v>3299</v>
      </c>
      <c r="E15" s="45">
        <f>IF(F15="-","",LOOKUP(F15,'Card Library'!A2:A1411,'Card Library'!G2:G1411))</f>
        <v>1</v>
      </c>
      <c r="F15" s="50" t="s">
        <v>3320</v>
      </c>
      <c r="G15" s="96"/>
      <c r="H15" s="69">
        <f>LOOKUP(I15,'Card Library'!A2:A1411,'Card Library'!G2:G1411)</f>
        <v>1</v>
      </c>
      <c r="I15" s="74" t="s">
        <v>3695</v>
      </c>
      <c r="J15" s="75">
        <f>IF(K15="-","",LOOKUP(K15,'Card Library'!A2:A1411,'Card Library'!G2:G1411))</f>
        <v>1</v>
      </c>
      <c r="K15" s="66" t="s">
        <v>2179</v>
      </c>
      <c r="L15" s="65" t="str">
        <f>IF(M15="-","",LOOKUP(M15,'Card Library'!A2:A1411,'Card Library'!G2:G1411))</f>
        <v/>
      </c>
      <c r="M15" s="67" t="s">
        <v>36</v>
      </c>
    </row>
    <row r="16" spans="1:14" ht="11.25" customHeight="1">
      <c r="A16" s="54">
        <f>LOOKUP(B16,'Card Library'!A2:A1411,'Card Library'!G2:G1411)</f>
        <v>1</v>
      </c>
      <c r="B16" s="48" t="s">
        <v>3360</v>
      </c>
      <c r="C16" s="47">
        <f>IF(D16="-","",LOOKUP(D16,'Card Library'!A2:A1411,'Card Library'!G2:G1411))</f>
        <v>1</v>
      </c>
      <c r="D16" s="48" t="s">
        <v>3480</v>
      </c>
      <c r="E16" s="47">
        <f>IF(F16="-","",LOOKUP(F16,'Card Library'!A2:A1411,'Card Library'!G2:G1411))</f>
        <v>1</v>
      </c>
      <c r="F16" s="51" t="s">
        <v>3488</v>
      </c>
      <c r="G16" s="97"/>
      <c r="H16" s="76">
        <f>LOOKUP(I16,'Card Library'!A2:A1411,'Card Library'!G2:G1411)</f>
        <v>4</v>
      </c>
      <c r="I16" s="71" t="s">
        <v>76</v>
      </c>
      <c r="J16" s="72">
        <f>IF(K16="-","",LOOKUP(K16,'Card Library'!A2:A1411,'Card Library'!G2:G1411))</f>
        <v>1</v>
      </c>
      <c r="K16" s="71" t="s">
        <v>218</v>
      </c>
      <c r="L16" s="72">
        <f>IF(M16="-","",LOOKUP(M16,'Card Library'!A2:A1411,'Card Library'!G2:G1411))</f>
        <v>1</v>
      </c>
      <c r="M16" s="73" t="s">
        <v>310</v>
      </c>
    </row>
    <row r="18" spans="1:13" ht="11.25" customHeight="1">
      <c r="A18" s="93" t="s">
        <v>3716</v>
      </c>
      <c r="B18" s="94"/>
      <c r="C18" s="55" t="s">
        <v>3718</v>
      </c>
      <c r="G18" s="95">
        <v>4</v>
      </c>
      <c r="K18" s="35" t="s">
        <v>3719</v>
      </c>
      <c r="L18" s="98" t="s">
        <v>3717</v>
      </c>
      <c r="M18" s="99"/>
    </row>
    <row r="19" spans="1:13" ht="11.25" customHeight="1">
      <c r="A19" s="52">
        <f>LOOKUP(B19,'Card Library'!A2:A1411,'Card Library'!G2:G1411)</f>
        <v>1</v>
      </c>
      <c r="B19" s="44" t="s">
        <v>403</v>
      </c>
      <c r="C19" s="43">
        <f>IF(D19="-","",LOOKUP(D19,'Card Library'!A2:A1411,'Card Library'!G2:G1411))</f>
        <v>4</v>
      </c>
      <c r="D19" s="44" t="s">
        <v>417</v>
      </c>
      <c r="E19" s="43">
        <f>IF(F19="-","",LOOKUP(F19,'Card Library'!A2:A1411,'Card Library'!G2:G1411))</f>
        <v>1</v>
      </c>
      <c r="F19" s="49" t="s">
        <v>515</v>
      </c>
      <c r="G19" s="96"/>
      <c r="H19" s="52">
        <f>LOOKUP(I19,'Card Library'!A2:A1411,'Card Library'!G2:G1411)</f>
        <v>4</v>
      </c>
      <c r="I19" s="44" t="s">
        <v>1213</v>
      </c>
      <c r="J19" s="43">
        <f>IF(K19="-","",LOOKUP(K19,'Card Library'!A2:A1411,'Card Library'!G2:G1411))</f>
        <v>4</v>
      </c>
      <c r="K19" s="44" t="s">
        <v>1215</v>
      </c>
      <c r="L19" s="43">
        <f>IF(M19="-","",LOOKUP(M19,'Card Library'!A2:A1411,'Card Library'!G2:G1411))</f>
        <v>4</v>
      </c>
      <c r="M19" s="49" t="s">
        <v>1251</v>
      </c>
    </row>
    <row r="20" spans="1:13" ht="11.25" customHeight="1">
      <c r="A20" s="53">
        <f>LOOKUP(B20,'Card Library'!A2:A1411,'Card Library'!G2:G1411)</f>
        <v>1</v>
      </c>
      <c r="B20" s="46" t="s">
        <v>659</v>
      </c>
      <c r="C20" s="45">
        <f>IF(D20="-","",LOOKUP(D20,'Card Library'!A2:A1411,'Card Library'!G2:G1411))</f>
        <v>4</v>
      </c>
      <c r="D20" s="46" t="s">
        <v>782</v>
      </c>
      <c r="E20" s="45">
        <f>IF(F20="-","",LOOKUP(F20,'Card Library'!A2:A1411,'Card Library'!G2:G1411))</f>
        <v>1</v>
      </c>
      <c r="F20" s="50" t="s">
        <v>906</v>
      </c>
      <c r="G20" s="96"/>
      <c r="H20" s="53">
        <f>LOOKUP(I20,'Card Library'!A2:A1411,'Card Library'!G2:G1411)</f>
        <v>4</v>
      </c>
      <c r="I20" s="46" t="s">
        <v>1423</v>
      </c>
      <c r="J20" s="45">
        <f>IF(K20="-","",LOOKUP(K20,'Card Library'!A2:A1411,'Card Library'!G2:G1411))</f>
        <v>2</v>
      </c>
      <c r="K20" s="46" t="s">
        <v>1483</v>
      </c>
      <c r="L20" s="45">
        <f>IF(M20="-","",LOOKUP(M20,'Card Library'!A2:A1411,'Card Library'!G2:G1411))</f>
        <v>4</v>
      </c>
      <c r="M20" s="50" t="s">
        <v>1528</v>
      </c>
    </row>
    <row r="21" spans="1:13" ht="11.25" customHeight="1">
      <c r="A21" s="54">
        <f>LOOKUP(B21,'Card Library'!A2:A1411,'Card Library'!G2:G1411)</f>
        <v>4</v>
      </c>
      <c r="B21" s="48" t="s">
        <v>910</v>
      </c>
      <c r="C21" s="47">
        <f>IF(D21="-","",LOOKUP(D21,'Card Library'!A2:A1411,'Card Library'!G2:G1411))</f>
        <v>0</v>
      </c>
      <c r="D21" s="48" t="s">
        <v>965</v>
      </c>
      <c r="E21" s="47">
        <f>IF(F21="-","",LOOKUP(F21,'Card Library'!A2:A1411,'Card Library'!G2:G1411))</f>
        <v>2</v>
      </c>
      <c r="F21" s="51" t="s">
        <v>1133</v>
      </c>
      <c r="G21" s="97"/>
      <c r="H21" s="54">
        <f>LOOKUP(I21,'Card Library'!A2:A1411,'Card Library'!G2:G1411)</f>
        <v>1</v>
      </c>
      <c r="I21" s="48" t="s">
        <v>1534</v>
      </c>
      <c r="J21" s="47">
        <f>IF(K21="-","",LOOKUP(K21,'Card Library'!A2:A1411,'Card Library'!G2:G1411))</f>
        <v>3</v>
      </c>
      <c r="K21" s="48" t="s">
        <v>1591</v>
      </c>
      <c r="L21" s="47">
        <f>IF(M21="-","",LOOKUP(M21,'Card Library'!A2:A1411,'Card Library'!G2:G1411))</f>
        <v>1</v>
      </c>
      <c r="M21" s="51" t="s">
        <v>1593</v>
      </c>
    </row>
    <row r="22" spans="1:13" s="37" customFormat="1" ht="11.25" customHeight="1">
      <c r="B22" s="32"/>
      <c r="C22" s="40"/>
      <c r="D22" s="32"/>
      <c r="E22" s="40"/>
      <c r="F22" s="32"/>
      <c r="G22" s="36"/>
      <c r="H22" s="36"/>
      <c r="I22" s="32"/>
      <c r="J22" s="40"/>
      <c r="K22" s="32"/>
      <c r="L22" s="40"/>
      <c r="M22" s="32"/>
    </row>
    <row r="23" spans="1:13" ht="11.25" customHeight="1">
      <c r="A23" s="93" t="s">
        <v>3716</v>
      </c>
      <c r="B23" s="94"/>
      <c r="C23" s="55" t="s">
        <v>3722</v>
      </c>
      <c r="G23" s="95">
        <v>5</v>
      </c>
      <c r="K23" s="35" t="s">
        <v>3720</v>
      </c>
      <c r="L23" s="98" t="s">
        <v>3717</v>
      </c>
      <c r="M23" s="99"/>
    </row>
    <row r="24" spans="1:13" ht="11.25" customHeight="1">
      <c r="A24" s="52">
        <f>LOOKUP(B24,'Card Library'!A2:A1411,'Card Library'!G2:G1411)</f>
        <v>4</v>
      </c>
      <c r="B24" s="44" t="s">
        <v>1667</v>
      </c>
      <c r="C24" s="43">
        <f>IF(D24="-","",LOOKUP(D24,'Card Library'!A2:A1411,'Card Library'!G2:G1411))</f>
        <v>4</v>
      </c>
      <c r="D24" s="44" t="s">
        <v>1685</v>
      </c>
      <c r="E24" s="43">
        <f>IF(F24="-","",LOOKUP(F24,'Card Library'!A2:A1411,'Card Library'!G2:G1411))</f>
        <v>1</v>
      </c>
      <c r="F24" s="49" t="s">
        <v>1733</v>
      </c>
      <c r="G24" s="96"/>
      <c r="H24" s="52">
        <f>LOOKUP(I24,'Card Library'!A2:A1411,'Card Library'!G2:G1411)</f>
        <v>4</v>
      </c>
      <c r="I24" s="44" t="s">
        <v>2284</v>
      </c>
      <c r="J24" s="43">
        <f>IF(K24="-","",LOOKUP(K24,'Card Library'!A2:A1411,'Card Library'!G2:G1411))</f>
        <v>1</v>
      </c>
      <c r="K24" s="44" t="s">
        <v>2388</v>
      </c>
      <c r="L24" s="43">
        <f>IF(M24="-","",LOOKUP(M24,'Card Library'!A2:A1411,'Card Library'!G2:G1411))</f>
        <v>4</v>
      </c>
      <c r="M24" s="49" t="s">
        <v>2517</v>
      </c>
    </row>
    <row r="25" spans="1:13" ht="11.25" customHeight="1">
      <c r="A25" s="53">
        <f>LOOKUP(B25,'Card Library'!A2:A1411,'Card Library'!G2:G1411)</f>
        <v>0</v>
      </c>
      <c r="B25" s="46" t="s">
        <v>2001</v>
      </c>
      <c r="C25" s="45">
        <f>IF(D25="-","",LOOKUP(D25,'Card Library'!A2:A1411,'Card Library'!G2:G1411))</f>
        <v>4</v>
      </c>
      <c r="D25" s="46" t="s">
        <v>2038</v>
      </c>
      <c r="E25" s="45">
        <f>IF(F25="-","",LOOKUP(F25,'Card Library'!A2:A1411,'Card Library'!G2:G1411))</f>
        <v>1</v>
      </c>
      <c r="F25" s="50" t="s">
        <v>2064</v>
      </c>
      <c r="G25" s="96"/>
      <c r="H25" s="53">
        <f>LOOKUP(I25,'Card Library'!A2:A1411,'Card Library'!G2:G1411)</f>
        <v>4</v>
      </c>
      <c r="I25" s="46" t="s">
        <v>2548</v>
      </c>
      <c r="J25" s="45">
        <f>IF(K25="-","",LOOKUP(K25,'Card Library'!A2:A1411,'Card Library'!G2:G1411))</f>
        <v>4</v>
      </c>
      <c r="K25" s="46" t="s">
        <v>2695</v>
      </c>
      <c r="L25" s="45">
        <f>IF(M25="-","",LOOKUP(M25,'Card Library'!A2:A1411,'Card Library'!G2:G1411))</f>
        <v>1</v>
      </c>
      <c r="M25" s="50" t="s">
        <v>2815</v>
      </c>
    </row>
    <row r="26" spans="1:13" ht="11.25" customHeight="1">
      <c r="A26" s="54">
        <f>LOOKUP(B26,'Card Library'!A2:A1411,'Card Library'!G2:G1411)</f>
        <v>4</v>
      </c>
      <c r="B26" s="48" t="s">
        <v>2070</v>
      </c>
      <c r="C26" s="47">
        <f>IF(D26="-","",LOOKUP(D26,'Card Library'!A2:A1411,'Card Library'!G2:G1411))</f>
        <v>1</v>
      </c>
      <c r="D26" s="48" t="s">
        <v>2231</v>
      </c>
      <c r="E26" s="47">
        <f>IF(F26="-","",LOOKUP(F26,'Card Library'!A2:A1411,'Card Library'!G2:G1411))</f>
        <v>4</v>
      </c>
      <c r="F26" s="51" t="s">
        <v>2267</v>
      </c>
      <c r="G26" s="97"/>
      <c r="H26" s="54">
        <f>LOOKUP(I26,'Card Library'!A2:A1411,'Card Library'!G2:G1411)</f>
        <v>1</v>
      </c>
      <c r="I26" s="48" t="s">
        <v>3017</v>
      </c>
      <c r="J26" s="47">
        <f>IF(K26="-","",LOOKUP(K26,'Card Library'!A2:A1411,'Card Library'!G2:G1411))</f>
        <v>4</v>
      </c>
      <c r="K26" s="48" t="s">
        <v>3189</v>
      </c>
      <c r="L26" s="47">
        <f>IF(M26="-","",LOOKUP(M26,'Card Library'!A2:A1411,'Card Library'!G2:G1411))</f>
        <v>1</v>
      </c>
      <c r="M26" s="51" t="s">
        <v>3205</v>
      </c>
    </row>
    <row r="27" spans="1:13" s="37" customFormat="1" ht="11.25" customHeight="1">
      <c r="B27" s="32"/>
      <c r="C27" s="40"/>
      <c r="D27" s="32"/>
      <c r="E27" s="40"/>
      <c r="F27" s="32"/>
      <c r="G27" s="36"/>
      <c r="H27" s="36"/>
      <c r="I27" s="32"/>
      <c r="J27" s="40"/>
      <c r="K27" s="32"/>
      <c r="L27" s="40"/>
      <c r="M27" s="32"/>
    </row>
    <row r="28" spans="1:13" ht="11.25" customHeight="1">
      <c r="A28" s="93" t="s">
        <v>3716</v>
      </c>
      <c r="B28" s="94"/>
      <c r="C28" s="55" t="s">
        <v>3721</v>
      </c>
      <c r="G28" s="95">
        <v>6</v>
      </c>
      <c r="K28" s="35" t="s">
        <v>3744</v>
      </c>
      <c r="L28" s="98" t="s">
        <v>3717</v>
      </c>
      <c r="M28" s="99"/>
    </row>
    <row r="29" spans="1:13" ht="11.25" customHeight="1">
      <c r="A29" s="52">
        <f>LOOKUP(B29,'Card Library'!A2:A1411,'Card Library'!G2:G1411)</f>
        <v>4</v>
      </c>
      <c r="B29" s="44" t="s">
        <v>3235</v>
      </c>
      <c r="C29" s="43">
        <f>IF(D29="-","",LOOKUP(D29,'Card Library'!A2:A1411,'Card Library'!G2:G1411))</f>
        <v>4</v>
      </c>
      <c r="D29" s="44" t="s">
        <v>3249</v>
      </c>
      <c r="E29" s="43">
        <f>IF(F29="-","",LOOKUP(F29,'Card Library'!A2:A1411,'Card Library'!G2:G1411))</f>
        <v>4</v>
      </c>
      <c r="F29" s="49" t="s">
        <v>3513</v>
      </c>
      <c r="G29" s="96"/>
      <c r="H29" s="52">
        <f>LOOKUP(I29,'Card Library'!A2:A1411,'Card Library'!G2:G1411)</f>
        <v>1</v>
      </c>
      <c r="I29" s="44" t="s">
        <v>512</v>
      </c>
      <c r="J29" s="43">
        <f>IF(K29="-","",LOOKUP(K29,'Card Library'!A2:A1411,'Card Library'!G2:G1411))</f>
        <v>4</v>
      </c>
      <c r="K29" s="44" t="s">
        <v>594</v>
      </c>
      <c r="L29" s="43">
        <f>IF(M29="-","",LOOKUP(M29,'Card Library'!A2:A1411,'Card Library'!G2:G1411))</f>
        <v>4</v>
      </c>
      <c r="M29" s="49" t="s">
        <v>853</v>
      </c>
    </row>
    <row r="30" spans="1:13" ht="11.25" customHeight="1">
      <c r="A30" s="53">
        <f>LOOKUP(B30,'Card Library'!A2:A1411,'Card Library'!G2:G1411)</f>
        <v>4</v>
      </c>
      <c r="B30" s="46" t="s">
        <v>3539</v>
      </c>
      <c r="C30" s="45">
        <f>IF(D30="-","",LOOKUP(D30,'Card Library'!A2:A1411,'Card Library'!G2:G1411))</f>
        <v>4</v>
      </c>
      <c r="D30" s="46" t="s">
        <v>3579</v>
      </c>
      <c r="E30" s="45">
        <f>IF(F30="-","",LOOKUP(F30,'Card Library'!A2:A1411,'Card Library'!G2:G1411))</f>
        <v>2</v>
      </c>
      <c r="F30" s="50" t="s">
        <v>3642</v>
      </c>
      <c r="G30" s="96"/>
      <c r="H30" s="53">
        <f>LOOKUP(I30,'Card Library'!A2:A1411,'Card Library'!G2:G1411)</f>
        <v>4</v>
      </c>
      <c r="I30" s="46" t="s">
        <v>2570</v>
      </c>
      <c r="J30" s="45">
        <f>IF(K30="-","",LOOKUP(K30,'Card Library'!A2:A1411,'Card Library'!G2:G1411))</f>
        <v>1</v>
      </c>
      <c r="K30" s="46" t="s">
        <v>2619</v>
      </c>
      <c r="L30" s="45">
        <f>IF(M30="-","",LOOKUP(M30,'Card Library'!A2:A1411,'Card Library'!G2:G1411))</f>
        <v>2</v>
      </c>
      <c r="M30" s="50" t="s">
        <v>2680</v>
      </c>
    </row>
    <row r="31" spans="1:13" ht="11.25" customHeight="1">
      <c r="A31" s="54">
        <f>LOOKUP(B31,'Card Library'!A2:A1411,'Card Library'!G2:G1411)</f>
        <v>0</v>
      </c>
      <c r="B31" s="48" t="s">
        <v>3672</v>
      </c>
      <c r="C31" s="47">
        <f>IF(D31="-","",LOOKUP(D31,'Card Library'!A2:A1411,'Card Library'!G2:G1411))</f>
        <v>0</v>
      </c>
      <c r="D31" s="48" t="s">
        <v>3688</v>
      </c>
      <c r="E31" s="47" t="str">
        <f>IF(F31="-","",LOOKUP(F31,'Card Library'!A2:A1411,'Card Library'!G2:G1411))</f>
        <v/>
      </c>
      <c r="F31" s="51" t="s">
        <v>36</v>
      </c>
      <c r="G31" s="97"/>
      <c r="H31" s="54">
        <f>LOOKUP(I31,'Card Library'!A2:A1411,'Card Library'!G2:G1411)</f>
        <v>1</v>
      </c>
      <c r="I31" s="48" t="s">
        <v>2789</v>
      </c>
      <c r="J31" s="47">
        <f>IF(K31="-","",LOOKUP(K31,'Card Library'!A2:A1411,'Card Library'!G2:G1411))</f>
        <v>4</v>
      </c>
      <c r="K31" s="48" t="s">
        <v>3237</v>
      </c>
      <c r="L31" s="47" t="str">
        <f>IF(M31="-","",LOOKUP(M31,'Card Library'!A2:A1411,'Card Library'!G2:G1411))</f>
        <v/>
      </c>
      <c r="M31" s="51" t="s">
        <v>36</v>
      </c>
    </row>
    <row r="32" spans="1:13" s="37" customFormat="1" ht="11.25" customHeight="1">
      <c r="B32" s="32"/>
      <c r="C32" s="40"/>
      <c r="D32" s="32"/>
      <c r="E32" s="40"/>
      <c r="F32" s="32"/>
      <c r="G32" s="36"/>
      <c r="H32" s="36"/>
      <c r="I32" s="32"/>
      <c r="J32" s="40"/>
      <c r="K32" s="32"/>
      <c r="L32" s="40"/>
      <c r="M32" s="32"/>
    </row>
    <row r="33" spans="1:13" ht="11.25" customHeight="1">
      <c r="A33" s="93" t="s">
        <v>3716</v>
      </c>
      <c r="B33" s="94"/>
      <c r="C33" s="55" t="s">
        <v>3727</v>
      </c>
      <c r="G33" s="95">
        <v>7</v>
      </c>
      <c r="K33" s="35" t="s">
        <v>3735</v>
      </c>
      <c r="L33" s="98" t="s">
        <v>3717</v>
      </c>
      <c r="M33" s="99"/>
    </row>
    <row r="34" spans="1:13" ht="11.25" customHeight="1">
      <c r="A34" s="52">
        <f>LOOKUP(B34,'Card Library'!A2:A1411,'Card Library'!G2:G1411)</f>
        <v>1</v>
      </c>
      <c r="B34" s="44" t="s">
        <v>125</v>
      </c>
      <c r="C34" s="43">
        <f>IF(D34="-","",LOOKUP(D34,'Card Library'!A2:A1411,'Card Library'!G2:G1411))</f>
        <v>1</v>
      </c>
      <c r="D34" s="44" t="s">
        <v>149</v>
      </c>
      <c r="E34" s="43">
        <f>IF(F34="-","",LOOKUP(F34,'Card Library'!A2:A1411,'Card Library'!G2:G1411))</f>
        <v>1</v>
      </c>
      <c r="F34" s="49" t="s">
        <v>163</v>
      </c>
      <c r="G34" s="96"/>
      <c r="H34" s="52">
        <f>LOOKUP(I34,'Card Library'!A2:A1411,'Card Library'!G2:G1411)</f>
        <v>1</v>
      </c>
      <c r="I34" s="44" t="s">
        <v>299</v>
      </c>
      <c r="J34" s="43">
        <f>IF(K34="-","",LOOKUP(K34,'Card Library'!A2:A1411,'Card Library'!G2:G1411))</f>
        <v>1</v>
      </c>
      <c r="K34" s="44" t="s">
        <v>342</v>
      </c>
      <c r="L34" s="43">
        <f>IF(M34="-","",LOOKUP(M34,'Card Library'!A2:A1411,'Card Library'!G2:G1411))</f>
        <v>1</v>
      </c>
      <c r="M34" s="49" t="s">
        <v>451</v>
      </c>
    </row>
    <row r="35" spans="1:13" ht="11.25" customHeight="1">
      <c r="A35" s="53">
        <f>LOOKUP(B35,'Card Library'!A2:A1411,'Card Library'!G2:G1411)</f>
        <v>0</v>
      </c>
      <c r="B35" s="46" t="s">
        <v>174</v>
      </c>
      <c r="C35" s="45">
        <f>IF(D35="-","",LOOKUP(D35,'Card Library'!A2:A1411,'Card Library'!G2:G1411))</f>
        <v>1</v>
      </c>
      <c r="D35" s="46" t="s">
        <v>180</v>
      </c>
      <c r="E35" s="45">
        <f>IF(F35="-","",LOOKUP(F35,'Card Library'!A2:A1411,'Card Library'!G2:G1411))</f>
        <v>1</v>
      </c>
      <c r="F35" s="50" t="s">
        <v>184</v>
      </c>
      <c r="G35" s="96"/>
      <c r="H35" s="53">
        <f>LOOKUP(I35,'Card Library'!A2:A1411,'Card Library'!G2:G1411)</f>
        <v>1</v>
      </c>
      <c r="I35" s="46" t="s">
        <v>454</v>
      </c>
      <c r="J35" s="45">
        <f>IF(K35="-","",LOOKUP(K35,'Card Library'!A2:A1411,'Card Library'!G2:G1411))</f>
        <v>1</v>
      </c>
      <c r="K35" s="46" t="s">
        <v>464</v>
      </c>
      <c r="L35" s="45">
        <f>IF(M35="-","",LOOKUP(M35,'Card Library'!A2:A1411,'Card Library'!G2:G1411))</f>
        <v>1</v>
      </c>
      <c r="M35" s="50" t="s">
        <v>493</v>
      </c>
    </row>
    <row r="36" spans="1:13" ht="11.25" customHeight="1">
      <c r="A36" s="54">
        <f>LOOKUP(B36,'Card Library'!A2:A1411,'Card Library'!G2:G1411)</f>
        <v>1</v>
      </c>
      <c r="B36" s="48" t="s">
        <v>226</v>
      </c>
      <c r="C36" s="47">
        <f>IF(D36="-","",LOOKUP(D36,'Card Library'!A2:A1411,'Card Library'!G2:G1411))</f>
        <v>1</v>
      </c>
      <c r="D36" s="48" t="s">
        <v>231</v>
      </c>
      <c r="E36" s="47">
        <f>IF(F36="-","",LOOKUP(F36,'Card Library'!A2:A1411,'Card Library'!G2:G1411))</f>
        <v>1</v>
      </c>
      <c r="F36" s="51" t="s">
        <v>236</v>
      </c>
      <c r="G36" s="97"/>
      <c r="H36" s="54">
        <f>LOOKUP(I36,'Card Library'!A2:A1411,'Card Library'!G2:G1411)</f>
        <v>1</v>
      </c>
      <c r="I36" s="48" t="s">
        <v>548</v>
      </c>
      <c r="J36" s="47">
        <f>IF(K36="-","",LOOKUP(K36,'Card Library'!A2:A1411,'Card Library'!G2:G1411))</f>
        <v>1</v>
      </c>
      <c r="K36" s="48" t="s">
        <v>557</v>
      </c>
      <c r="L36" s="47">
        <f>IF(M36="-","",LOOKUP(M36,'Card Library'!A2:A1411,'Card Library'!G2:G1411))</f>
        <v>1</v>
      </c>
      <c r="M36" s="51" t="s">
        <v>567</v>
      </c>
    </row>
    <row r="37" spans="1:13" s="37" customFormat="1" ht="11.25" customHeight="1">
      <c r="B37" s="32"/>
      <c r="C37" s="40"/>
      <c r="D37" s="32"/>
      <c r="E37" s="40"/>
      <c r="F37" s="32"/>
      <c r="G37" s="36"/>
      <c r="H37" s="36"/>
      <c r="I37" s="32"/>
      <c r="J37" s="40"/>
      <c r="K37" s="32"/>
      <c r="L37" s="40"/>
      <c r="M37" s="32"/>
    </row>
    <row r="38" spans="1:13" ht="11.25" customHeight="1">
      <c r="A38" s="93" t="s">
        <v>3716</v>
      </c>
      <c r="B38" s="94"/>
      <c r="C38" s="55" t="s">
        <v>3734</v>
      </c>
      <c r="G38" s="95">
        <v>8</v>
      </c>
      <c r="K38" s="35" t="s">
        <v>3742</v>
      </c>
      <c r="L38" s="98" t="s">
        <v>3717</v>
      </c>
      <c r="M38" s="99"/>
    </row>
    <row r="39" spans="1:13" ht="11.25" customHeight="1">
      <c r="A39" s="52">
        <f>LOOKUP(B39,'Card Library'!A2:A1411,'Card Library'!G2:G1411)</f>
        <v>0</v>
      </c>
      <c r="B39" s="44" t="s">
        <v>645</v>
      </c>
      <c r="C39" s="43">
        <f>IF(D39="-","",LOOKUP(D39,'Card Library'!A2:A1411,'Card Library'!G2:G1411))</f>
        <v>1</v>
      </c>
      <c r="D39" s="44" t="s">
        <v>671</v>
      </c>
      <c r="E39" s="43">
        <f>IF(F39="-","",LOOKUP(F39,'Card Library'!A2:A1411,'Card Library'!G2:G1411))</f>
        <v>1</v>
      </c>
      <c r="F39" s="49" t="s">
        <v>675</v>
      </c>
      <c r="G39" s="96"/>
      <c r="H39" s="52">
        <f>LOOKUP(I39,'Card Library'!A2:A1411,'Card Library'!G2:G1411)</f>
        <v>0</v>
      </c>
      <c r="I39" s="44" t="s">
        <v>843</v>
      </c>
      <c r="J39" s="43">
        <f>IF(K39="-","",LOOKUP(K39,'Card Library'!A2:A1411,'Card Library'!G2:G1411))</f>
        <v>1</v>
      </c>
      <c r="K39" s="44" t="s">
        <v>886</v>
      </c>
      <c r="L39" s="43">
        <f>IF(M39="-","",LOOKUP(M39,'Card Library'!A2:A1411,'Card Library'!G2:G1411))</f>
        <v>0</v>
      </c>
      <c r="M39" s="49" t="s">
        <v>892</v>
      </c>
    </row>
    <row r="40" spans="1:13" ht="11.25" customHeight="1">
      <c r="A40" s="53">
        <f>LOOKUP(B40,'Card Library'!A2:A1411,'Card Library'!G2:G1411)</f>
        <v>1</v>
      </c>
      <c r="B40" s="46" t="s">
        <v>687</v>
      </c>
      <c r="C40" s="45">
        <f>IF(D40="-","",LOOKUP(D40,'Card Library'!A2:A1411,'Card Library'!G2:G1411))</f>
        <v>1</v>
      </c>
      <c r="D40" s="46" t="s">
        <v>705</v>
      </c>
      <c r="E40" s="45">
        <f>IF(F40="-","",LOOKUP(F40,'Card Library'!A2:A1411,'Card Library'!G2:G1411))</f>
        <v>0</v>
      </c>
      <c r="F40" s="50" t="s">
        <v>708</v>
      </c>
      <c r="G40" s="96"/>
      <c r="H40" s="53">
        <f>LOOKUP(I40,'Card Library'!A2:A1411,'Card Library'!G2:G1411)</f>
        <v>0</v>
      </c>
      <c r="I40" s="46" t="s">
        <v>922</v>
      </c>
      <c r="J40" s="45">
        <f>IF(K40="-","",LOOKUP(K40,'Card Library'!A2:A1411,'Card Library'!G2:G1411))</f>
        <v>1</v>
      </c>
      <c r="K40" s="46" t="s">
        <v>973</v>
      </c>
      <c r="L40" s="45">
        <f>IF(M40="-","",LOOKUP(M40,'Card Library'!A2:A1411,'Card Library'!G2:G1411))</f>
        <v>1</v>
      </c>
      <c r="M40" s="50" t="s">
        <v>982</v>
      </c>
    </row>
    <row r="41" spans="1:13" ht="11.25" customHeight="1">
      <c r="A41" s="54">
        <f>LOOKUP(B41,'Card Library'!A2:A1411,'Card Library'!G2:G1411)</f>
        <v>1</v>
      </c>
      <c r="B41" s="48" t="s">
        <v>722</v>
      </c>
      <c r="C41" s="47">
        <f>IF(D41="-","",LOOKUP(D41,'Card Library'!A2:A1411,'Card Library'!G2:G1411))</f>
        <v>0</v>
      </c>
      <c r="D41" s="48" t="s">
        <v>726</v>
      </c>
      <c r="E41" s="47">
        <f>IF(F41="-","",LOOKUP(F41,'Card Library'!A2:A1411,'Card Library'!G2:G1411))</f>
        <v>0</v>
      </c>
      <c r="F41" s="51" t="s">
        <v>770</v>
      </c>
      <c r="G41" s="97"/>
      <c r="H41" s="54">
        <f>LOOKUP(I41,'Card Library'!A2:A1411,'Card Library'!G2:G1411)</f>
        <v>1</v>
      </c>
      <c r="I41" s="48" t="s">
        <v>1047</v>
      </c>
      <c r="J41" s="47">
        <f>IF(K41="-","",LOOKUP(K41,'Card Library'!A2:A1411,'Card Library'!G2:G1411))</f>
        <v>0</v>
      </c>
      <c r="K41" s="48" t="s">
        <v>1062</v>
      </c>
      <c r="L41" s="47">
        <f>IF(M41="-","",LOOKUP(M41,'Card Library'!A2:A1411,'Card Library'!G2:G1411))</f>
        <v>1</v>
      </c>
      <c r="M41" s="51" t="s">
        <v>1092</v>
      </c>
    </row>
    <row r="42" spans="1:13" s="37" customFormat="1" ht="11.25" customHeight="1">
      <c r="B42" s="32"/>
      <c r="C42" s="40"/>
      <c r="D42" s="32"/>
      <c r="E42" s="40"/>
      <c r="F42" s="32"/>
      <c r="G42" s="36"/>
      <c r="H42" s="36"/>
      <c r="I42" s="32"/>
      <c r="J42" s="40"/>
      <c r="K42" s="32"/>
      <c r="L42" s="40"/>
      <c r="M42" s="32"/>
    </row>
    <row r="43" spans="1:13" ht="11.25" customHeight="1">
      <c r="A43" s="93" t="s">
        <v>3716</v>
      </c>
      <c r="B43" s="94"/>
      <c r="C43" s="55" t="s">
        <v>3733</v>
      </c>
      <c r="G43" s="95">
        <v>9</v>
      </c>
      <c r="K43" s="35" t="s">
        <v>3741</v>
      </c>
      <c r="L43" s="98" t="s">
        <v>3717</v>
      </c>
      <c r="M43" s="99"/>
    </row>
    <row r="44" spans="1:13" ht="11.25" customHeight="1">
      <c r="A44" s="52">
        <f>LOOKUP(B44,'Card Library'!A2:A1411,'Card Library'!G2:G1411)</f>
        <v>1</v>
      </c>
      <c r="B44" s="44" t="s">
        <v>1099</v>
      </c>
      <c r="C44" s="43">
        <f>IF(D44="-","",LOOKUP(D44,'Card Library'!A2:A1411,'Card Library'!G2:G1411))</f>
        <v>1</v>
      </c>
      <c r="D44" s="44" t="s">
        <v>1143</v>
      </c>
      <c r="E44" s="43">
        <f>IF(F44="-","",LOOKUP(F44,'Card Library'!A2:A1411,'Card Library'!G2:G1411))</f>
        <v>0</v>
      </c>
      <c r="F44" s="49" t="s">
        <v>1147</v>
      </c>
      <c r="G44" s="96"/>
      <c r="H44" s="52">
        <f>LOOKUP(I44,'Card Library'!A2:A1411,'Card Library'!G2:G1411)</f>
        <v>1</v>
      </c>
      <c r="I44" s="44" t="s">
        <v>1453</v>
      </c>
      <c r="J44" s="43">
        <f>IF(K44="-","",LOOKUP(K44,'Card Library'!A2:A1411,'Card Library'!G2:G1411))</f>
        <v>0</v>
      </c>
      <c r="K44" s="44" t="s">
        <v>1491</v>
      </c>
      <c r="L44" s="43">
        <f>IF(M44="-","",LOOKUP(M44,'Card Library'!A2:A1411,'Card Library'!G2:G1411))</f>
        <v>1</v>
      </c>
      <c r="M44" s="49" t="s">
        <v>1501</v>
      </c>
    </row>
    <row r="45" spans="1:13" ht="11.25" customHeight="1">
      <c r="A45" s="53">
        <f>LOOKUP(B45,'Card Library'!A2:A1411,'Card Library'!G2:G1411)</f>
        <v>1</v>
      </c>
      <c r="B45" s="46" t="s">
        <v>1186</v>
      </c>
      <c r="C45" s="45">
        <f>IF(D45="-","",LOOKUP(D45,'Card Library'!A2:A1411,'Card Library'!G2:G1411))</f>
        <v>1</v>
      </c>
      <c r="D45" s="46" t="s">
        <v>1223</v>
      </c>
      <c r="E45" s="45">
        <f>IF(F45="-","",LOOKUP(F45,'Card Library'!A2:A1411,'Card Library'!G2:G1411))</f>
        <v>1</v>
      </c>
      <c r="F45" s="50" t="s">
        <v>1302</v>
      </c>
      <c r="G45" s="96"/>
      <c r="H45" s="53">
        <f>LOOKUP(I45,'Card Library'!A2:A1411,'Card Library'!G2:G1411)</f>
        <v>1</v>
      </c>
      <c r="I45" s="46" t="s">
        <v>1505</v>
      </c>
      <c r="J45" s="45">
        <f>IF(K45="-","",LOOKUP(K45,'Card Library'!A2:A1411,'Card Library'!G2:G1411))</f>
        <v>1</v>
      </c>
      <c r="K45" s="46" t="s">
        <v>1523</v>
      </c>
      <c r="L45" s="45">
        <f>IF(M45="-","",LOOKUP(M45,'Card Library'!A2:A1411,'Card Library'!G2:G1411))</f>
        <v>1</v>
      </c>
      <c r="M45" s="50" t="s">
        <v>1536</v>
      </c>
    </row>
    <row r="46" spans="1:13" ht="11.25" customHeight="1">
      <c r="A46" s="54">
        <f>LOOKUP(B46,'Card Library'!A2:A1411,'Card Library'!G2:G1411)</f>
        <v>0</v>
      </c>
      <c r="B46" s="48" t="s">
        <v>1372</v>
      </c>
      <c r="C46" s="47">
        <f>IF(D46="-","",LOOKUP(D46,'Card Library'!A2:A1411,'Card Library'!G2:G1411))</f>
        <v>1</v>
      </c>
      <c r="D46" s="48" t="s">
        <v>1375</v>
      </c>
      <c r="E46" s="47">
        <f>IF(F46="-","",LOOKUP(F46,'Card Library'!A2:A1411,'Card Library'!G2:G1411))</f>
        <v>1</v>
      </c>
      <c r="F46" s="51" t="s">
        <v>1449</v>
      </c>
      <c r="G46" s="97"/>
      <c r="H46" s="54">
        <f>LOOKUP(I46,'Card Library'!A2:A1411,'Card Library'!G2:G1411)</f>
        <v>1</v>
      </c>
      <c r="I46" s="48" t="s">
        <v>1539</v>
      </c>
      <c r="J46" s="47">
        <f>IF(K46="-","",LOOKUP(K46,'Card Library'!A2:A1411,'Card Library'!G2:G1411))</f>
        <v>1</v>
      </c>
      <c r="K46" s="48" t="s">
        <v>1547</v>
      </c>
      <c r="L46" s="47">
        <f>IF(M46="-","",LOOKUP(M46,'Card Library'!A2:A1411,'Card Library'!G2:G1411))</f>
        <v>0</v>
      </c>
      <c r="M46" s="51" t="s">
        <v>1550</v>
      </c>
    </row>
    <row r="47" spans="1:13" s="37" customFormat="1" ht="11.25" customHeight="1">
      <c r="B47" s="32"/>
      <c r="C47" s="40"/>
      <c r="D47" s="32"/>
      <c r="E47" s="40"/>
      <c r="F47" s="32"/>
      <c r="G47" s="36"/>
      <c r="H47" s="36"/>
      <c r="I47" s="32"/>
      <c r="J47" s="40"/>
      <c r="K47" s="32"/>
      <c r="L47" s="40"/>
      <c r="M47" s="32"/>
    </row>
    <row r="48" spans="1:13" ht="11.25" customHeight="1">
      <c r="A48" s="93" t="s">
        <v>3716</v>
      </c>
      <c r="B48" s="94"/>
      <c r="C48" s="55" t="s">
        <v>3732</v>
      </c>
      <c r="G48" s="95">
        <v>10</v>
      </c>
      <c r="K48" s="35" t="s">
        <v>3740</v>
      </c>
      <c r="L48" s="98" t="s">
        <v>3717</v>
      </c>
      <c r="M48" s="99"/>
    </row>
    <row r="49" spans="1:13" ht="11.25" customHeight="1">
      <c r="A49" s="52">
        <f>LOOKUP(B49,'Card Library'!A2:A1411,'Card Library'!G2:G1411)</f>
        <v>1</v>
      </c>
      <c r="B49" s="44" t="s">
        <v>1553</v>
      </c>
      <c r="C49" s="43">
        <f>IF(D49="-","",LOOKUP(D49,'Card Library'!A2:A1411,'Card Library'!G2:G1411))</f>
        <v>1</v>
      </c>
      <c r="D49" s="44" t="s">
        <v>1567</v>
      </c>
      <c r="E49" s="43">
        <f>IF(F49="-","",LOOKUP(F49,'Card Library'!A2:A1411,'Card Library'!G2:G1411))</f>
        <v>0</v>
      </c>
      <c r="F49" s="49" t="s">
        <v>1597</v>
      </c>
      <c r="G49" s="96"/>
      <c r="H49" s="52">
        <f>LOOKUP(I49,'Card Library'!A2:A1411,'Card Library'!G2:G1411)</f>
        <v>0</v>
      </c>
      <c r="I49" s="44" t="s">
        <v>1821</v>
      </c>
      <c r="J49" s="43">
        <f>IF(K49="-","",LOOKUP(K49,'Card Library'!A2:A1411,'Card Library'!G2:G1411))</f>
        <v>0</v>
      </c>
      <c r="K49" s="44" t="s">
        <v>1831</v>
      </c>
      <c r="L49" s="43">
        <f>IF(M49="-","",LOOKUP(M49,'Card Library'!A2:A1411,'Card Library'!G2:G1411))</f>
        <v>0</v>
      </c>
      <c r="M49" s="49" t="s">
        <v>1838</v>
      </c>
    </row>
    <row r="50" spans="1:13" ht="11.25" customHeight="1">
      <c r="A50" s="53">
        <f>LOOKUP(B50,'Card Library'!A2:A1411,'Card Library'!G2:G1411)</f>
        <v>1</v>
      </c>
      <c r="B50" s="46" t="s">
        <v>1695</v>
      </c>
      <c r="C50" s="45">
        <f>IF(D50="-","",LOOKUP(D50,'Card Library'!A2:A1411,'Card Library'!G2:G1411))</f>
        <v>0</v>
      </c>
      <c r="D50" s="46" t="s">
        <v>1699</v>
      </c>
      <c r="E50" s="45">
        <f>IF(F50="-","",LOOKUP(F50,'Card Library'!A2:A1411,'Card Library'!G2:G1411))</f>
        <v>1</v>
      </c>
      <c r="F50" s="50" t="s">
        <v>1777</v>
      </c>
      <c r="G50" s="96"/>
      <c r="H50" s="53">
        <f>LOOKUP(I50,'Card Library'!A2:A1411,'Card Library'!G2:G1411)</f>
        <v>1</v>
      </c>
      <c r="I50" s="46" t="s">
        <v>1845</v>
      </c>
      <c r="J50" s="45">
        <f>IF(K50="-","",LOOKUP(K50,'Card Library'!A2:A1411,'Card Library'!G2:G1411))</f>
        <v>1</v>
      </c>
      <c r="K50" s="46" t="s">
        <v>1855</v>
      </c>
      <c r="L50" s="45">
        <f>IF(M50="-","",LOOKUP(M50,'Card Library'!A2:A1411,'Card Library'!G2:G1411))</f>
        <v>1</v>
      </c>
      <c r="M50" s="50" t="s">
        <v>1858</v>
      </c>
    </row>
    <row r="51" spans="1:13" ht="11.25" customHeight="1">
      <c r="A51" s="54">
        <f>LOOKUP(B51,'Card Library'!A2:A1411,'Card Library'!G2:G1411)</f>
        <v>1</v>
      </c>
      <c r="B51" s="48" t="s">
        <v>1792</v>
      </c>
      <c r="C51" s="47">
        <f>IF(D51="-","",LOOKUP(D51,'Card Library'!A2:A1411,'Card Library'!G2:G1411))</f>
        <v>0</v>
      </c>
      <c r="D51" s="48" t="s">
        <v>1805</v>
      </c>
      <c r="E51" s="47">
        <f>IF(F51="-","",LOOKUP(F51,'Card Library'!A2:A1411,'Card Library'!G2:G1411))</f>
        <v>1</v>
      </c>
      <c r="F51" s="51" t="s">
        <v>1815</v>
      </c>
      <c r="G51" s="97"/>
      <c r="H51" s="54">
        <f>LOOKUP(I51,'Card Library'!A2:A1411,'Card Library'!G2:G1411)</f>
        <v>1</v>
      </c>
      <c r="I51" s="48" t="s">
        <v>1876</v>
      </c>
      <c r="J51" s="47">
        <f>IF(K51="-","",LOOKUP(K51,'Card Library'!A2:A1411,'Card Library'!G2:G1411))</f>
        <v>0</v>
      </c>
      <c r="K51" s="48" t="s">
        <v>1910</v>
      </c>
      <c r="L51" s="47">
        <f>IF(M51="-","",LOOKUP(M51,'Card Library'!A2:A1411,'Card Library'!G2:G1411))</f>
        <v>1</v>
      </c>
      <c r="M51" s="51" t="s">
        <v>1951</v>
      </c>
    </row>
    <row r="52" spans="1:13" s="37" customFormat="1" ht="11.25" customHeight="1">
      <c r="B52" s="32"/>
      <c r="C52" s="40"/>
      <c r="D52" s="32"/>
      <c r="E52" s="40"/>
      <c r="F52" s="32"/>
      <c r="G52" s="36"/>
      <c r="H52" s="36"/>
      <c r="I52" s="32"/>
      <c r="J52" s="40"/>
      <c r="K52" s="32"/>
      <c r="L52" s="40"/>
      <c r="M52" s="32"/>
    </row>
    <row r="53" spans="1:13" ht="11.25" customHeight="1">
      <c r="A53" s="93" t="s">
        <v>3716</v>
      </c>
      <c r="B53" s="94"/>
      <c r="C53" s="55" t="s">
        <v>3731</v>
      </c>
      <c r="G53" s="95">
        <v>11</v>
      </c>
      <c r="K53" s="35" t="s">
        <v>3739</v>
      </c>
      <c r="L53" s="98" t="s">
        <v>3717</v>
      </c>
      <c r="M53" s="99"/>
    </row>
    <row r="54" spans="1:13" ht="11.25" customHeight="1">
      <c r="A54" s="52">
        <f>LOOKUP(B54,'Card Library'!A2:A1411,'Card Library'!G2:G1411)</f>
        <v>1</v>
      </c>
      <c r="B54" s="44" t="s">
        <v>1969</v>
      </c>
      <c r="C54" s="43">
        <f>IF(D54="-","",LOOKUP(D54,'Card Library'!A2:A1411,'Card Library'!G2:G1411))</f>
        <v>1</v>
      </c>
      <c r="D54" s="44" t="s">
        <v>2022</v>
      </c>
      <c r="E54" s="43">
        <f>IF(F54="-","",LOOKUP(F54,'Card Library'!A2:A1411,'Card Library'!G2:G1411))</f>
        <v>1</v>
      </c>
      <c r="F54" s="49" t="s">
        <v>2078</v>
      </c>
      <c r="G54" s="96"/>
      <c r="H54" s="52">
        <f>LOOKUP(I54,'Card Library'!A2:A1411,'Card Library'!G2:G1411)</f>
        <v>0</v>
      </c>
      <c r="I54" s="44" t="s">
        <v>2173</v>
      </c>
      <c r="J54" s="43">
        <f>IF(K54="-","",LOOKUP(K54,'Card Library'!A2:A1411,'Card Library'!G2:G1411))</f>
        <v>0</v>
      </c>
      <c r="K54" s="44" t="s">
        <v>2187</v>
      </c>
      <c r="L54" s="43">
        <f>IF(M54="-","",LOOKUP(M54,'Card Library'!A2:A1411,'Card Library'!G2:G1411))</f>
        <v>1</v>
      </c>
      <c r="M54" s="49" t="s">
        <v>2216</v>
      </c>
    </row>
    <row r="55" spans="1:13" ht="11.25" customHeight="1">
      <c r="A55" s="53">
        <f>LOOKUP(B55,'Card Library'!A2:A1411,'Card Library'!G2:G1411)</f>
        <v>0</v>
      </c>
      <c r="B55" s="46" t="s">
        <v>2096</v>
      </c>
      <c r="C55" s="45">
        <f>IF(D55="-","",LOOKUP(D55,'Card Library'!A2:A1411,'Card Library'!G2:G1411))</f>
        <v>1</v>
      </c>
      <c r="D55" s="46" t="s">
        <v>2099</v>
      </c>
      <c r="E55" s="45">
        <f>IF(F55="-","",LOOKUP(F55,'Card Library'!A2:A1411,'Card Library'!G2:G1411))</f>
        <v>0</v>
      </c>
      <c r="F55" s="50" t="s">
        <v>2102</v>
      </c>
      <c r="G55" s="96"/>
      <c r="H55" s="53">
        <f>LOOKUP(I55,'Card Library'!A2:A1411,'Card Library'!G2:G1411)</f>
        <v>1</v>
      </c>
      <c r="I55" s="46" t="s">
        <v>2218</v>
      </c>
      <c r="J55" s="45">
        <f>IF(K55="-","",LOOKUP(K55,'Card Library'!A2:A1411,'Card Library'!G2:G1411))</f>
        <v>1</v>
      </c>
      <c r="K55" s="46" t="s">
        <v>2224</v>
      </c>
      <c r="L55" s="45">
        <f>IF(M55="-","",LOOKUP(M55,'Card Library'!A2:A1411,'Card Library'!G2:G1411))</f>
        <v>1</v>
      </c>
      <c r="M55" s="50" t="s">
        <v>2248</v>
      </c>
    </row>
    <row r="56" spans="1:13" ht="11.25" customHeight="1">
      <c r="A56" s="54">
        <f>LOOKUP(B56,'Card Library'!A2:A1411,'Card Library'!G2:G1411)</f>
        <v>1</v>
      </c>
      <c r="B56" s="48" t="s">
        <v>2105</v>
      </c>
      <c r="C56" s="47">
        <f>IF(D56="-","",LOOKUP(D56,'Card Library'!A2:A1411,'Card Library'!G2:G1411))</f>
        <v>0</v>
      </c>
      <c r="D56" s="48" t="s">
        <v>2108</v>
      </c>
      <c r="E56" s="47">
        <f>IF(F56="-","",LOOKUP(F56,'Card Library'!A2:A1411,'Card Library'!G2:G1411))</f>
        <v>0</v>
      </c>
      <c r="F56" s="51" t="s">
        <v>2137</v>
      </c>
      <c r="G56" s="97"/>
      <c r="H56" s="54">
        <f>LOOKUP(I56,'Card Library'!A2:A1411,'Card Library'!G2:G1411)</f>
        <v>1</v>
      </c>
      <c r="I56" s="48" t="s">
        <v>2254</v>
      </c>
      <c r="J56" s="47">
        <f>IF(K56="-","",LOOKUP(K56,'Card Library'!A2:A1411,'Card Library'!G2:G1411))</f>
        <v>1</v>
      </c>
      <c r="K56" s="48" t="s">
        <v>2257</v>
      </c>
      <c r="L56" s="47">
        <f>IF(M56="-","",LOOKUP(M56,'Card Library'!A2:A1411,'Card Library'!G2:G1411))</f>
        <v>1</v>
      </c>
      <c r="M56" s="51" t="s">
        <v>2272</v>
      </c>
    </row>
    <row r="57" spans="1:13" s="37" customFormat="1" ht="11.25" customHeight="1">
      <c r="B57" s="32"/>
      <c r="C57" s="40"/>
      <c r="D57" s="32"/>
      <c r="E57" s="40"/>
      <c r="F57" s="32"/>
      <c r="G57" s="36"/>
      <c r="H57" s="36"/>
      <c r="I57" s="32"/>
      <c r="J57" s="40"/>
      <c r="K57" s="32"/>
      <c r="L57" s="40"/>
      <c r="M57" s="32"/>
    </row>
    <row r="58" spans="1:13" ht="11.25" customHeight="1">
      <c r="A58" s="93" t="s">
        <v>3716</v>
      </c>
      <c r="B58" s="94"/>
      <c r="C58" s="55" t="s">
        <v>3730</v>
      </c>
      <c r="G58" s="95">
        <v>12</v>
      </c>
      <c r="K58" s="35" t="s">
        <v>3738</v>
      </c>
      <c r="L58" s="98" t="s">
        <v>3717</v>
      </c>
      <c r="M58" s="99"/>
    </row>
    <row r="59" spans="1:13" ht="11.25" customHeight="1">
      <c r="A59" s="52">
        <f>LOOKUP(B59,'Card Library'!A2:A1411,'Card Library'!G2:G1411)</f>
        <v>1</v>
      </c>
      <c r="B59" s="44" t="s">
        <v>2310</v>
      </c>
      <c r="C59" s="43">
        <f>IF(D59="-","",LOOKUP(D59,'Card Library'!A2:A1411,'Card Library'!G2:G1411))</f>
        <v>0</v>
      </c>
      <c r="D59" s="44" t="s">
        <v>2325</v>
      </c>
      <c r="E59" s="43">
        <f>IF(F59="-","",LOOKUP(F59,'Card Library'!A2:A1411,'Card Library'!G2:G1411))</f>
        <v>1</v>
      </c>
      <c r="F59" s="49" t="s">
        <v>2350</v>
      </c>
      <c r="G59" s="96"/>
      <c r="H59" s="52">
        <f>LOOKUP(I59,'Card Library'!A2:A1411,'Card Library'!G2:G1411)</f>
        <v>0</v>
      </c>
      <c r="I59" s="44" t="s">
        <v>2726</v>
      </c>
      <c r="J59" s="43">
        <f>IF(K59="-","",LOOKUP(K59,'Card Library'!A2:A1411,'Card Library'!G2:G1411))</f>
        <v>1</v>
      </c>
      <c r="K59" s="44" t="s">
        <v>2796</v>
      </c>
      <c r="L59" s="43">
        <f>IF(M59="-","",LOOKUP(M59,'Card Library'!A2:A1411,'Card Library'!G2:G1411))</f>
        <v>1</v>
      </c>
      <c r="M59" s="49" t="s">
        <v>2802</v>
      </c>
    </row>
    <row r="60" spans="1:13" ht="11.25" customHeight="1">
      <c r="A60" s="53">
        <f>LOOKUP(B60,'Card Library'!A2:A1411,'Card Library'!G2:G1411)</f>
        <v>1</v>
      </c>
      <c r="B60" s="46" t="s">
        <v>2424</v>
      </c>
      <c r="C60" s="45">
        <f>IF(D60="-","",LOOKUP(D60,'Card Library'!A2:A1411,'Card Library'!G2:G1411))</f>
        <v>1</v>
      </c>
      <c r="D60" s="46" t="s">
        <v>2439</v>
      </c>
      <c r="E60" s="45">
        <f>IF(F60="-","",LOOKUP(F60,'Card Library'!A2:A1411,'Card Library'!G2:G1411))</f>
        <v>1</v>
      </c>
      <c r="F60" s="50" t="s">
        <v>2476</v>
      </c>
      <c r="G60" s="96"/>
      <c r="H60" s="53">
        <f>LOOKUP(I60,'Card Library'!A2:A1411,'Card Library'!G2:G1411)</f>
        <v>1</v>
      </c>
      <c r="I60" s="46" t="s">
        <v>2808</v>
      </c>
      <c r="J60" s="45">
        <f>IF(K60="-","",LOOKUP(K60,'Card Library'!A2:A1411,'Card Library'!G2:G1411))</f>
        <v>0</v>
      </c>
      <c r="K60" s="46" t="s">
        <v>2818</v>
      </c>
      <c r="L60" s="45">
        <f>IF(M60="-","",LOOKUP(M60,'Card Library'!A2:A1411,'Card Library'!G2:G1411))</f>
        <v>0</v>
      </c>
      <c r="M60" s="50" t="s">
        <v>2821</v>
      </c>
    </row>
    <row r="61" spans="1:13" ht="11.25" customHeight="1">
      <c r="A61" s="54">
        <f>LOOKUP(B61,'Card Library'!A2:A1411,'Card Library'!G2:G1411)</f>
        <v>0</v>
      </c>
      <c r="B61" s="48" t="s">
        <v>2493</v>
      </c>
      <c r="C61" s="47">
        <f>IF(D61="-","",LOOKUP(D61,'Card Library'!A2:A1411,'Card Library'!G2:G1411))</f>
        <v>1</v>
      </c>
      <c r="D61" s="48" t="s">
        <v>2595</v>
      </c>
      <c r="E61" s="47">
        <f>IF(F61="-","",LOOKUP(F61,'Card Library'!A2:A1411,'Card Library'!G2:G1411))</f>
        <v>1</v>
      </c>
      <c r="F61" s="51" t="s">
        <v>2611</v>
      </c>
      <c r="G61" s="97"/>
      <c r="H61" s="54">
        <f>LOOKUP(I61,'Card Library'!A2:A1411,'Card Library'!G2:G1411)</f>
        <v>1</v>
      </c>
      <c r="I61" s="48" t="s">
        <v>2825</v>
      </c>
      <c r="J61" s="47">
        <f>IF(K61="-","",LOOKUP(K61,'Card Library'!A2:A1411,'Card Library'!G2:G1411))</f>
        <v>1</v>
      </c>
      <c r="K61" s="48" t="s">
        <v>2834</v>
      </c>
      <c r="L61" s="47">
        <f>IF(M61="-","",LOOKUP(M61,'Card Library'!A2:A1411,'Card Library'!G2:G1411))</f>
        <v>0</v>
      </c>
      <c r="M61" s="51" t="s">
        <v>2837</v>
      </c>
    </row>
    <row r="62" spans="1:13" s="37" customFormat="1" ht="11.25" customHeight="1">
      <c r="B62" s="32"/>
      <c r="C62" s="40"/>
      <c r="D62" s="32"/>
      <c r="E62" s="40"/>
      <c r="F62" s="32"/>
      <c r="G62" s="36"/>
      <c r="H62" s="36"/>
      <c r="I62" s="32"/>
      <c r="J62" s="40"/>
      <c r="K62" s="32"/>
      <c r="L62" s="40"/>
      <c r="M62" s="32"/>
    </row>
    <row r="63" spans="1:13" ht="11.25" customHeight="1">
      <c r="A63" s="93" t="s">
        <v>3716</v>
      </c>
      <c r="B63" s="94"/>
      <c r="C63" s="55" t="s">
        <v>3729</v>
      </c>
      <c r="G63" s="95">
        <v>13</v>
      </c>
      <c r="K63" s="35" t="s">
        <v>3737</v>
      </c>
      <c r="L63" s="98" t="s">
        <v>3717</v>
      </c>
      <c r="M63" s="99"/>
    </row>
    <row r="64" spans="1:13" ht="11.25" customHeight="1">
      <c r="A64" s="52">
        <f>LOOKUP(B64,'Card Library'!A2:A1411,'Card Library'!G2:G1411)</f>
        <v>1</v>
      </c>
      <c r="B64" s="44" t="s">
        <v>2840</v>
      </c>
      <c r="C64" s="43">
        <f>IF(D64="-","",LOOKUP(D64,'Card Library'!A2:A1411,'Card Library'!G2:G1411))</f>
        <v>1</v>
      </c>
      <c r="D64" s="44" t="s">
        <v>2845</v>
      </c>
      <c r="E64" s="43">
        <f>IF(F64="-","",LOOKUP(F64,'Card Library'!A2:A1411,'Card Library'!G2:G1411))</f>
        <v>0</v>
      </c>
      <c r="F64" s="49" t="s">
        <v>2871</v>
      </c>
      <c r="G64" s="96"/>
      <c r="H64" s="52">
        <f>LOOKUP(I64,'Card Library'!A2:A1411,'Card Library'!G2:G1411)</f>
        <v>1</v>
      </c>
      <c r="I64" s="44" t="s">
        <v>2933</v>
      </c>
      <c r="J64" s="43">
        <f>IF(K64="-","",LOOKUP(K64,'Card Library'!A2:A1411,'Card Library'!G2:G1411))</f>
        <v>1</v>
      </c>
      <c r="K64" s="44" t="s">
        <v>2973</v>
      </c>
      <c r="L64" s="43">
        <f>IF(M64="-","",LOOKUP(M64,'Card Library'!A2:A1411,'Card Library'!G2:G1411))</f>
        <v>1</v>
      </c>
      <c r="M64" s="49" t="s">
        <v>2977</v>
      </c>
    </row>
    <row r="65" spans="1:13" ht="11.25" customHeight="1">
      <c r="A65" s="53">
        <f>LOOKUP(B65,'Card Library'!A2:A1411,'Card Library'!G2:G1411)</f>
        <v>1</v>
      </c>
      <c r="B65" s="46" t="s">
        <v>2890</v>
      </c>
      <c r="C65" s="45">
        <f>IF(D65="-","",LOOKUP(D65,'Card Library'!A2:A1411,'Card Library'!G2:G1411))</f>
        <v>0</v>
      </c>
      <c r="D65" s="46" t="s">
        <v>2902</v>
      </c>
      <c r="E65" s="45">
        <f>IF(F65="-","",LOOKUP(F65,'Card Library'!A2:A1411,'Card Library'!G2:G1411))</f>
        <v>0</v>
      </c>
      <c r="F65" s="50" t="s">
        <v>2905</v>
      </c>
      <c r="G65" s="96"/>
      <c r="H65" s="53">
        <f>LOOKUP(I65,'Card Library'!A2:A1411,'Card Library'!G2:G1411)</f>
        <v>1</v>
      </c>
      <c r="I65" s="46" t="s">
        <v>3031</v>
      </c>
      <c r="J65" s="45">
        <f>IF(K65="-","",LOOKUP(K65,'Card Library'!A2:A1411,'Card Library'!G2:G1411))</f>
        <v>1</v>
      </c>
      <c r="K65" s="46" t="s">
        <v>3034</v>
      </c>
      <c r="L65" s="45">
        <f>IF(M65="-","",LOOKUP(M65,'Card Library'!A2:A1411,'Card Library'!G2:G1411))</f>
        <v>1</v>
      </c>
      <c r="M65" s="50" t="s">
        <v>3036</v>
      </c>
    </row>
    <row r="66" spans="1:13" ht="11.25" customHeight="1">
      <c r="A66" s="54">
        <f>LOOKUP(B66,'Card Library'!A2:A1411,'Card Library'!G2:G1411)</f>
        <v>1</v>
      </c>
      <c r="B66" s="48" t="s">
        <v>2913</v>
      </c>
      <c r="C66" s="47">
        <f>IF(D66="-","",LOOKUP(D66,'Card Library'!A2:A1411,'Card Library'!G2:G1411))</f>
        <v>1</v>
      </c>
      <c r="D66" s="48" t="s">
        <v>2927</v>
      </c>
      <c r="E66" s="47">
        <f>IF(F66="-","",LOOKUP(F66,'Card Library'!A2:A1411,'Card Library'!G2:G1411))</f>
        <v>1</v>
      </c>
      <c r="F66" s="51" t="s">
        <v>2930</v>
      </c>
      <c r="G66" s="97"/>
      <c r="H66" s="54">
        <f>LOOKUP(I66,'Card Library'!A2:A1411,'Card Library'!G2:G1411)</f>
        <v>1</v>
      </c>
      <c r="I66" s="48" t="s">
        <v>3063</v>
      </c>
      <c r="J66" s="47">
        <f>IF(K66="-","",LOOKUP(K66,'Card Library'!A2:A1411,'Card Library'!G2:G1411))</f>
        <v>1</v>
      </c>
      <c r="K66" s="48" t="s">
        <v>3069</v>
      </c>
      <c r="L66" s="47">
        <f>IF(M66="-","",LOOKUP(M66,'Card Library'!A2:A1411,'Card Library'!G2:G1411))</f>
        <v>1</v>
      </c>
      <c r="M66" s="51" t="s">
        <v>3073</v>
      </c>
    </row>
    <row r="67" spans="1:13" s="37" customFormat="1" ht="11.25" customHeight="1">
      <c r="B67" s="32"/>
      <c r="C67" s="40"/>
      <c r="D67" s="32"/>
      <c r="E67" s="40"/>
      <c r="F67" s="32"/>
      <c r="G67" s="36"/>
      <c r="H67" s="36"/>
      <c r="I67" s="32"/>
      <c r="J67" s="40"/>
      <c r="K67" s="32"/>
      <c r="L67" s="40"/>
      <c r="M67" s="32"/>
    </row>
    <row r="68" spans="1:13" ht="11.25" customHeight="1">
      <c r="A68" s="93" t="s">
        <v>3716</v>
      </c>
      <c r="B68" s="94"/>
      <c r="C68" s="55" t="s">
        <v>3728</v>
      </c>
      <c r="G68" s="95">
        <v>14</v>
      </c>
      <c r="K68" s="35" t="s">
        <v>3736</v>
      </c>
      <c r="L68" s="98" t="s">
        <v>3717</v>
      </c>
      <c r="M68" s="99"/>
    </row>
    <row r="69" spans="1:13" ht="11.25" customHeight="1">
      <c r="A69" s="52">
        <f>LOOKUP(B69,'Card Library'!A2:A1411,'Card Library'!G2:G1411)</f>
        <v>1</v>
      </c>
      <c r="B69" s="44" t="s">
        <v>3087</v>
      </c>
      <c r="C69" s="43">
        <f>IF(D69="-","",LOOKUP(D69,'Card Library'!A2:A1411,'Card Library'!G2:G1411))</f>
        <v>1</v>
      </c>
      <c r="D69" s="44" t="s">
        <v>3142</v>
      </c>
      <c r="E69" s="43">
        <f>IF(F69="-","",LOOKUP(F69,'Card Library'!A2:A1411,'Card Library'!G2:G1411))</f>
        <v>0</v>
      </c>
      <c r="F69" s="49" t="s">
        <v>3152</v>
      </c>
      <c r="G69" s="96"/>
      <c r="H69" s="52">
        <f>LOOKUP(I69,'Card Library'!A2:A1411,'Card Library'!G2:G1411)</f>
        <v>1</v>
      </c>
      <c r="I69" s="44" t="s">
        <v>3323</v>
      </c>
      <c r="J69" s="43">
        <f>IF(K69="-","",LOOKUP(K69,'Card Library'!A2:A1411,'Card Library'!G2:G1411))</f>
        <v>1</v>
      </c>
      <c r="K69" s="44" t="s">
        <v>3397</v>
      </c>
      <c r="L69" s="43">
        <f>IF(M69="-","",LOOKUP(M69,'Card Library'!A2:A1411,'Card Library'!G2:G1411))</f>
        <v>1</v>
      </c>
      <c r="M69" s="49" t="s">
        <v>3407</v>
      </c>
    </row>
    <row r="70" spans="1:13" ht="11.25" customHeight="1">
      <c r="A70" s="53">
        <f>LOOKUP(B70,'Card Library'!A2:A1411,'Card Library'!G2:G1411)</f>
        <v>1</v>
      </c>
      <c r="B70" s="46" t="s">
        <v>3158</v>
      </c>
      <c r="C70" s="45">
        <f>IF(D70="-","",LOOKUP(D70,'Card Library'!A2:A1411,'Card Library'!G2:G1411))</f>
        <v>1</v>
      </c>
      <c r="D70" s="46" t="s">
        <v>3161</v>
      </c>
      <c r="E70" s="45">
        <f>IF(F70="-","",LOOKUP(F70,'Card Library'!A2:A1411,'Card Library'!G2:G1411))</f>
        <v>1</v>
      </c>
      <c r="F70" s="50" t="s">
        <v>3241</v>
      </c>
      <c r="G70" s="96"/>
      <c r="H70" s="53">
        <f>LOOKUP(I70,'Card Library'!A2:A1411,'Card Library'!G2:G1411)</f>
        <v>1</v>
      </c>
      <c r="I70" s="46" t="s">
        <v>3415</v>
      </c>
      <c r="J70" s="45">
        <f>IF(K70="-","",LOOKUP(K70,'Card Library'!A2:A1411,'Card Library'!G2:G1411))</f>
        <v>0</v>
      </c>
      <c r="K70" s="46" t="s">
        <v>3442</v>
      </c>
      <c r="L70" s="45">
        <f>IF(M70="-","",LOOKUP(M70,'Card Library'!A2:A1411,'Card Library'!G2:G1411))</f>
        <v>1</v>
      </c>
      <c r="M70" s="50" t="s">
        <v>3476</v>
      </c>
    </row>
    <row r="71" spans="1:13" ht="11.25" customHeight="1">
      <c r="A71" s="54">
        <f>LOOKUP(B71,'Card Library'!A2:A1411,'Card Library'!G2:G1411)</f>
        <v>1</v>
      </c>
      <c r="B71" s="48" t="s">
        <v>3245</v>
      </c>
      <c r="C71" s="47">
        <f>IF(D71="-","",LOOKUP(D71,'Card Library'!A2:A1411,'Card Library'!G2:G1411))</f>
        <v>1</v>
      </c>
      <c r="D71" s="48" t="s">
        <v>3273</v>
      </c>
      <c r="E71" s="47">
        <f>IF(F71="-","",LOOKUP(F71,'Card Library'!A2:A1411,'Card Library'!G2:G1411))</f>
        <v>1</v>
      </c>
      <c r="F71" s="51" t="s">
        <v>3305</v>
      </c>
      <c r="G71" s="97"/>
      <c r="H71" s="54">
        <f>LOOKUP(I71,'Card Library'!A2:A1411,'Card Library'!G2:G1411)</f>
        <v>1</v>
      </c>
      <c r="I71" s="48" t="s">
        <v>3543</v>
      </c>
      <c r="J71" s="47">
        <f>IF(K71="-","",LOOKUP(K71,'Card Library'!A2:A1411,'Card Library'!G2:G1411))</f>
        <v>1</v>
      </c>
      <c r="K71" s="48" t="s">
        <v>3553</v>
      </c>
      <c r="L71" s="47">
        <f>IF(M71="-","",LOOKUP(M71,'Card Library'!A2:A1411,'Card Library'!G2:G1411))</f>
        <v>1</v>
      </c>
      <c r="M71" s="51" t="s">
        <v>3562</v>
      </c>
    </row>
    <row r="72" spans="1:13" s="37" customFormat="1" ht="11.25" customHeight="1">
      <c r="B72" s="32"/>
      <c r="C72" s="40"/>
      <c r="D72" s="32"/>
      <c r="E72" s="40"/>
      <c r="F72" s="32"/>
      <c r="G72" s="36"/>
      <c r="H72" s="36"/>
      <c r="I72" s="32"/>
      <c r="J72" s="40"/>
      <c r="K72" s="32"/>
      <c r="L72" s="40"/>
      <c r="M72" s="32"/>
    </row>
    <row r="73" spans="1:13" ht="11.25" customHeight="1">
      <c r="A73" s="93" t="s">
        <v>3716</v>
      </c>
      <c r="B73" s="94"/>
      <c r="C73" s="55" t="s">
        <v>3746</v>
      </c>
      <c r="G73" s="95">
        <v>15</v>
      </c>
      <c r="K73" s="35" t="s">
        <v>3747</v>
      </c>
      <c r="L73" s="98" t="s">
        <v>3717</v>
      </c>
      <c r="M73" s="99"/>
    </row>
    <row r="74" spans="1:13" ht="11.25" customHeight="1">
      <c r="A74" s="52">
        <f>LOOKUP(B74,'Card Library'!A2:A1411,'Card Library'!G2:G1411)</f>
        <v>1</v>
      </c>
      <c r="B74" s="44" t="s">
        <v>3572</v>
      </c>
      <c r="C74" s="65">
        <f>IF(D74="-","",LOOKUP(D74,'Card Library'!A2:A1411,'Card Library'!G2:G1411))</f>
        <v>1</v>
      </c>
      <c r="D74" s="66" t="s">
        <v>3646</v>
      </c>
      <c r="E74" s="65">
        <f>IF(F74="-","",LOOKUP(F74,'Card Library'!A2:A1411,'Card Library'!G2:G1411))</f>
        <v>0</v>
      </c>
      <c r="F74" s="67" t="s">
        <v>3649</v>
      </c>
      <c r="G74" s="96"/>
      <c r="H74" s="52">
        <f>LOOKUP(I74,'Card Library'!A2:A1411,'Card Library'!G2:G1411)</f>
        <v>1</v>
      </c>
      <c r="I74" s="44" t="s">
        <v>1998</v>
      </c>
      <c r="J74" s="43">
        <f>IF(K74="-","",LOOKUP(K74,'Card Library'!A2:A1411,'Card Library'!G2:G1411))</f>
        <v>1</v>
      </c>
      <c r="K74" s="44" t="s">
        <v>2013</v>
      </c>
      <c r="L74" s="43">
        <f>IF(M74="-","",LOOKUP(M74,'Card Library'!A2:A1411,'Card Library'!G2:G1411))</f>
        <v>1</v>
      </c>
      <c r="M74" s="49" t="s">
        <v>2335</v>
      </c>
    </row>
    <row r="75" spans="1:13" ht="11.25" customHeight="1">
      <c r="A75" s="69">
        <f>LOOKUP(B75,'Card Library'!A2:A1411,'Card Library'!G2:G1411)</f>
        <v>1</v>
      </c>
      <c r="B75" s="74" t="s">
        <v>3692</v>
      </c>
      <c r="C75" s="77">
        <f>IF(D75="-","",LOOKUP(D75,'Card Library'!A2:A1411,'Card Library'!G2:G1411))</f>
        <v>1</v>
      </c>
      <c r="D75" s="44" t="s">
        <v>136</v>
      </c>
      <c r="E75" s="43">
        <f>IF(F75="-","",LOOKUP(F75,'Card Library'!A2:A1411,'Card Library'!G2:G1411))</f>
        <v>1</v>
      </c>
      <c r="F75" s="49" t="s">
        <v>1574</v>
      </c>
      <c r="G75" s="96"/>
      <c r="H75" s="53">
        <f>LOOKUP(I75,'Card Library'!A2:A1411,'Card Library'!G2:G1411)</f>
        <v>1</v>
      </c>
      <c r="I75" s="46" t="s">
        <v>2347</v>
      </c>
      <c r="J75" s="45">
        <f>IF(K75="-","",LOOKUP(K75,'Card Library'!A2:A1411,'Card Library'!G2:G1411))</f>
        <v>1</v>
      </c>
      <c r="K75" s="46" t="s">
        <v>2353</v>
      </c>
      <c r="L75" s="78">
        <f>IF(M75="-","",LOOKUP(M75,'Card Library'!A2:A1411,'Card Library'!G2:G1411))</f>
        <v>1</v>
      </c>
      <c r="M75" s="79" t="s">
        <v>2993</v>
      </c>
    </row>
    <row r="76" spans="1:13" ht="11.25" customHeight="1">
      <c r="A76" s="76">
        <f>LOOKUP(B76,'Card Library'!A2:A1411,'Card Library'!G2:G1411)</f>
        <v>1</v>
      </c>
      <c r="B76" s="71" t="s">
        <v>1781</v>
      </c>
      <c r="C76" s="47">
        <f>IF(D76="-","",LOOKUP(D76,'Card Library'!A2:A1411,'Card Library'!G2:G1411))</f>
        <v>1</v>
      </c>
      <c r="D76" s="48" t="s">
        <v>1880</v>
      </c>
      <c r="E76" s="47">
        <f>IF(F76="-","",LOOKUP(F76,'Card Library'!A2:A1411,'Card Library'!G2:G1411))</f>
        <v>1</v>
      </c>
      <c r="F76" s="51" t="s">
        <v>1931</v>
      </c>
      <c r="G76" s="97"/>
      <c r="H76" s="54">
        <f>LOOKUP(I76,'Card Library'!A2:A1411,'Card Library'!G2:G1411)</f>
        <v>1</v>
      </c>
      <c r="I76" s="48" t="s">
        <v>3010</v>
      </c>
      <c r="J76" s="47">
        <f>IF(K76="-","",LOOKUP(K76,'Card Library'!A2:A1411,'Card Library'!G2:G1411))</f>
        <v>1</v>
      </c>
      <c r="K76" s="58" t="s">
        <v>3690</v>
      </c>
      <c r="L76" s="70">
        <f>IF(M76="-","",LOOKUP(M76,'Card Library'!A2:A1411,'Card Library'!G2:G1411))</f>
        <v>0</v>
      </c>
      <c r="M76" s="73" t="s">
        <v>829</v>
      </c>
    </row>
    <row r="77" spans="1:13" s="37" customFormat="1" ht="11.25" customHeight="1">
      <c r="B77" s="32"/>
      <c r="C77" s="40"/>
      <c r="D77" s="32"/>
      <c r="E77" s="40"/>
      <c r="F77" s="32"/>
      <c r="G77" s="36"/>
      <c r="H77" s="36"/>
      <c r="I77" s="32"/>
      <c r="J77" s="40"/>
      <c r="K77" s="32"/>
      <c r="L77" s="40"/>
      <c r="M77" s="32"/>
    </row>
    <row r="78" spans="1:13" ht="11.25" customHeight="1">
      <c r="A78" s="93" t="s">
        <v>3716</v>
      </c>
      <c r="B78" s="94"/>
      <c r="C78" s="55" t="s">
        <v>3748</v>
      </c>
      <c r="G78" s="95">
        <v>16</v>
      </c>
      <c r="K78" s="35" t="s">
        <v>3749</v>
      </c>
      <c r="L78" s="98" t="s">
        <v>3717</v>
      </c>
      <c r="M78" s="99"/>
    </row>
    <row r="79" spans="1:13" ht="11.25" customHeight="1">
      <c r="A79" s="52">
        <f>LOOKUP(B79,'Card Library'!A2:A1411,'Card Library'!G2:G1411)</f>
        <v>0</v>
      </c>
      <c r="B79" s="44" t="s">
        <v>95</v>
      </c>
      <c r="C79" s="43">
        <f>IF(D79="-","",LOOKUP(D79,'Card Library'!A2:A1411,'Card Library'!G2:G1411))</f>
        <v>3</v>
      </c>
      <c r="D79" s="44" t="s">
        <v>205</v>
      </c>
      <c r="E79" s="43">
        <f>IF(F79="-","",LOOKUP(F79,'Card Library'!A2:A1411,'Card Library'!G2:G1411))</f>
        <v>2</v>
      </c>
      <c r="F79" s="49" t="s">
        <v>156</v>
      </c>
      <c r="G79" s="96"/>
      <c r="H79" s="52">
        <f>LOOKUP(I79,'Card Library'!A2:A1411,'Card Library'!G2:G1411)</f>
        <v>1</v>
      </c>
      <c r="I79" s="44" t="s">
        <v>1111</v>
      </c>
      <c r="J79" s="43">
        <f>IF(K79="-","",LOOKUP(K79,'Card Library'!A2:A1411,'Card Library'!G2:G1411))</f>
        <v>4</v>
      </c>
      <c r="K79" s="44" t="s">
        <v>1116</v>
      </c>
      <c r="L79" s="43">
        <f>IF(M79="-","",LOOKUP(M79,'Card Library'!A2:A1411,'Card Library'!G2:G1411))</f>
        <v>1</v>
      </c>
      <c r="M79" s="49" t="s">
        <v>1157</v>
      </c>
    </row>
    <row r="80" spans="1:13" ht="11.25" customHeight="1">
      <c r="A80" s="53">
        <f>LOOKUP(B80,'Card Library'!A2:A1411,'Card Library'!G2:G1411)</f>
        <v>4</v>
      </c>
      <c r="B80" s="46" t="s">
        <v>582</v>
      </c>
      <c r="C80" s="45">
        <f>IF(D80="-","",LOOKUP(D80,'Card Library'!A2:A1411,'Card Library'!G2:G1411))</f>
        <v>0</v>
      </c>
      <c r="D80" s="46" t="s">
        <v>866</v>
      </c>
      <c r="E80" s="45">
        <f>IF(F80="-","",LOOKUP(F80,'Card Library'!A2:A1411,'Card Library'!G2:G1411))</f>
        <v>1</v>
      </c>
      <c r="F80" s="50" t="s">
        <v>963</v>
      </c>
      <c r="G80" s="96"/>
      <c r="H80" s="53">
        <f>LOOKUP(I80,'Card Library'!A2:A1411,'Card Library'!G2:G1411)</f>
        <v>4</v>
      </c>
      <c r="I80" s="46" t="s">
        <v>1331</v>
      </c>
      <c r="J80" s="45">
        <f>IF(K80="-","",LOOKUP(K80,'Card Library'!A2:A1411,'Card Library'!G2:G1411))</f>
        <v>4</v>
      </c>
      <c r="K80" s="46" t="s">
        <v>1334</v>
      </c>
      <c r="L80" s="45">
        <f>IF(M80="-","",LOOKUP(M80,'Card Library'!A2:A1411,'Card Library'!G2:G1411))</f>
        <v>4</v>
      </c>
      <c r="M80" s="50" t="s">
        <v>1394</v>
      </c>
    </row>
    <row r="81" spans="1:13" ht="11.25" customHeight="1">
      <c r="A81" s="54">
        <f>LOOKUP(B81,'Card Library'!A2:A1411,'Card Library'!G2:G1411)</f>
        <v>4</v>
      </c>
      <c r="B81" s="48" t="s">
        <v>1055</v>
      </c>
      <c r="C81" s="47">
        <f>IF(D81="-","",LOOKUP(D81,'Card Library'!A2:A1411,'Card Library'!G2:G1411))</f>
        <v>0</v>
      </c>
      <c r="D81" s="48" t="s">
        <v>1082</v>
      </c>
      <c r="E81" s="47">
        <f>IF(F81="-","",LOOKUP(F81,'Card Library'!A2:A1411,'Card Library'!G2:G1411))</f>
        <v>0</v>
      </c>
      <c r="F81" s="51" t="s">
        <v>1106</v>
      </c>
      <c r="G81" s="97"/>
      <c r="H81" s="54">
        <f>LOOKUP(I81,'Card Library'!A2:A1411,'Card Library'!G2:G1411)</f>
        <v>4</v>
      </c>
      <c r="I81" s="48" t="s">
        <v>1487</v>
      </c>
      <c r="J81" s="47">
        <f>IF(K81="-","",LOOKUP(K81,'Card Library'!A2:A1411,'Card Library'!G2:G1411))</f>
        <v>4</v>
      </c>
      <c r="K81" s="48" t="s">
        <v>1563</v>
      </c>
      <c r="L81" s="47">
        <f>IF(M81="-","",LOOKUP(M81,'Card Library'!A2:A1411,'Card Library'!G2:G1411))</f>
        <v>4</v>
      </c>
      <c r="M81" s="51" t="s">
        <v>1677</v>
      </c>
    </row>
    <row r="82" spans="1:13" s="37" customFormat="1" ht="11.25" customHeight="1">
      <c r="B82" s="32"/>
      <c r="C82" s="40"/>
      <c r="D82" s="32"/>
      <c r="E82" s="40"/>
      <c r="F82" s="32"/>
      <c r="G82" s="36"/>
      <c r="H82" s="36"/>
      <c r="I82" s="32"/>
      <c r="J82" s="40"/>
      <c r="K82" s="32"/>
      <c r="L82" s="40"/>
      <c r="M82" s="32"/>
    </row>
    <row r="83" spans="1:13" ht="11.25" customHeight="1">
      <c r="A83" s="93" t="s">
        <v>3716</v>
      </c>
      <c r="B83" s="94"/>
      <c r="C83" s="55" t="s">
        <v>3753</v>
      </c>
      <c r="G83" s="95">
        <v>17</v>
      </c>
      <c r="K83" s="35" t="s">
        <v>3750</v>
      </c>
      <c r="L83" s="98" t="s">
        <v>3717</v>
      </c>
      <c r="M83" s="99"/>
    </row>
    <row r="84" spans="1:13" ht="11.25" customHeight="1">
      <c r="A84" s="52">
        <f>LOOKUP(B84,'Card Library'!A2:A1411,'Card Library'!G2:G1411)</f>
        <v>4</v>
      </c>
      <c r="B84" s="44" t="s">
        <v>1803</v>
      </c>
      <c r="C84" s="43">
        <f>IF(D84="-","",LOOKUP(D84,'Card Library'!A2:A1411,'Card Library'!G2:G1411))</f>
        <v>4</v>
      </c>
      <c r="D84" s="44" t="s">
        <v>2222</v>
      </c>
      <c r="E84" s="43">
        <f>IF(F84="-","",LOOKUP(F84,'Card Library'!A2:A1411,'Card Library'!G2:G1411))</f>
        <v>4</v>
      </c>
      <c r="F84" s="49" t="s">
        <v>2286</v>
      </c>
      <c r="G84" s="96"/>
      <c r="H84" s="52">
        <f>LOOKUP(I84,'Card Library'!A2:A1411,'Card Library'!G2:G1411)</f>
        <v>2</v>
      </c>
      <c r="I84" s="44" t="s">
        <v>2465</v>
      </c>
      <c r="J84" s="43">
        <f>IF(K84="-","",LOOKUP(K84,'Card Library'!A2:A1411,'Card Library'!G2:G1411))</f>
        <v>4</v>
      </c>
      <c r="K84" s="44" t="s">
        <v>2468</v>
      </c>
      <c r="L84" s="43">
        <f>IF(M84="-","",LOOKUP(M84,'Card Library'!A2:A1411,'Card Library'!G2:G1411))</f>
        <v>1</v>
      </c>
      <c r="M84" s="49" t="s">
        <v>2470</v>
      </c>
    </row>
    <row r="85" spans="1:13" ht="11.25" customHeight="1">
      <c r="A85" s="53">
        <f>LOOKUP(B85,'Card Library'!A2:A1411,'Card Library'!G2:G1411)</f>
        <v>4</v>
      </c>
      <c r="B85" s="46" t="s">
        <v>2298</v>
      </c>
      <c r="C85" s="45">
        <f>IF(D85="-","",LOOKUP(D85,'Card Library'!A2:A1411,'Card Library'!G2:G1411))</f>
        <v>4</v>
      </c>
      <c r="D85" s="46" t="s">
        <v>2308</v>
      </c>
      <c r="E85" s="45">
        <f>IF(F85="-","",LOOKUP(F85,'Card Library'!A2:A1411,'Card Library'!G2:G1411))</f>
        <v>4</v>
      </c>
      <c r="F85" s="50" t="s">
        <v>2435</v>
      </c>
      <c r="G85" s="96"/>
      <c r="H85" s="53">
        <f>LOOKUP(I85,'Card Library'!A2:A1411,'Card Library'!G2:G1411)</f>
        <v>4</v>
      </c>
      <c r="I85" s="46" t="s">
        <v>2483</v>
      </c>
      <c r="J85" s="45">
        <f>IF(K85="-","",LOOKUP(K85,'Card Library'!A2:A1411,'Card Library'!G2:G1411))</f>
        <v>1</v>
      </c>
      <c r="K85" s="46" t="s">
        <v>2551</v>
      </c>
      <c r="L85" s="45">
        <f>IF(M85="-","",LOOKUP(M85,'Card Library'!A2:A1411,'Card Library'!G2:G1411))</f>
        <v>3</v>
      </c>
      <c r="M85" s="50" t="s">
        <v>2567</v>
      </c>
    </row>
    <row r="86" spans="1:13" ht="11.25" customHeight="1">
      <c r="A86" s="54">
        <f>LOOKUP(B86,'Card Library'!A2:A1411,'Card Library'!G2:G1411)</f>
        <v>0</v>
      </c>
      <c r="B86" s="48" t="s">
        <v>2446</v>
      </c>
      <c r="C86" s="47">
        <f>IF(D86="-","",LOOKUP(D86,'Card Library'!A2:A1411,'Card Library'!G2:G1411))</f>
        <v>4</v>
      </c>
      <c r="D86" s="48" t="s">
        <v>2449</v>
      </c>
      <c r="E86" s="47">
        <f>IF(F86="-","",LOOKUP(F86,'Card Library'!A2:A1411,'Card Library'!G2:G1411))</f>
        <v>3</v>
      </c>
      <c r="F86" s="51" t="s">
        <v>2459</v>
      </c>
      <c r="G86" s="97"/>
      <c r="H86" s="54">
        <f>LOOKUP(I86,'Card Library'!A2:A1411,'Card Library'!G2:G1411)</f>
        <v>0</v>
      </c>
      <c r="I86" s="48" t="s">
        <v>2573</v>
      </c>
      <c r="J86" s="47">
        <f>IF(K86="-","",LOOKUP(K86,'Card Library'!A2:A1411,'Card Library'!G2:G1411))</f>
        <v>4</v>
      </c>
      <c r="K86" s="48" t="s">
        <v>2682</v>
      </c>
      <c r="L86" s="47">
        <f>IF(M86="-","",LOOKUP(M86,'Card Library'!A2:A1411,'Card Library'!G2:G1411))</f>
        <v>0</v>
      </c>
      <c r="M86" s="51" t="s">
        <v>2848</v>
      </c>
    </row>
    <row r="87" spans="1:13" s="37" customFormat="1" ht="11.25" customHeight="1">
      <c r="B87" s="32"/>
      <c r="C87" s="40"/>
      <c r="D87" s="32"/>
      <c r="E87" s="40"/>
      <c r="F87" s="32"/>
      <c r="G87" s="36"/>
      <c r="H87" s="36"/>
      <c r="I87" s="32"/>
      <c r="J87" s="40"/>
      <c r="K87" s="32"/>
      <c r="L87" s="40"/>
      <c r="M87" s="32"/>
    </row>
    <row r="88" spans="1:13" ht="11.25" customHeight="1">
      <c r="A88" s="93" t="s">
        <v>3716</v>
      </c>
      <c r="B88" s="94"/>
      <c r="C88" s="55" t="s">
        <v>3752</v>
      </c>
      <c r="G88" s="95">
        <v>18</v>
      </c>
      <c r="K88" s="35" t="s">
        <v>3751</v>
      </c>
      <c r="L88" s="98" t="s">
        <v>3717</v>
      </c>
      <c r="M88" s="99"/>
    </row>
    <row r="89" spans="1:13" ht="11.25" customHeight="1">
      <c r="A89" s="52">
        <f>LOOKUP(B89,'Card Library'!A2:A1411,'Card Library'!G2:G1411)</f>
        <v>1</v>
      </c>
      <c r="B89" s="44" t="s">
        <v>2859</v>
      </c>
      <c r="C89" s="43">
        <f>IF(D89="-","",LOOKUP(D89,'Card Library'!A2:A1411,'Card Library'!G2:G1411))</f>
        <v>0</v>
      </c>
      <c r="D89" s="44" t="s">
        <v>2893</v>
      </c>
      <c r="E89" s="43">
        <f>IF(F89="-","",LOOKUP(F89,'Card Library'!A2:A1411,'Card Library'!G2:G1411))</f>
        <v>0</v>
      </c>
      <c r="F89" s="49" t="s">
        <v>2940</v>
      </c>
      <c r="G89" s="96"/>
      <c r="H89" s="52">
        <f>LOOKUP(I89,'Card Library'!A2:A1411,'Card Library'!G2:G1411)</f>
        <v>3</v>
      </c>
      <c r="I89" s="44" t="s">
        <v>3431</v>
      </c>
      <c r="J89" s="43">
        <f>IF(K89="-","",LOOKUP(K89,'Card Library'!A2:A1411,'Card Library'!G2:G1411))</f>
        <v>0</v>
      </c>
      <c r="K89" s="44" t="s">
        <v>3486</v>
      </c>
      <c r="L89" s="43">
        <f>IF(M89="-","",LOOKUP(M89,'Card Library'!A2:A1411,'Card Library'!G2:G1411))</f>
        <v>1</v>
      </c>
      <c r="M89" s="49" t="s">
        <v>3492</v>
      </c>
    </row>
    <row r="90" spans="1:13" ht="11.25" customHeight="1">
      <c r="A90" s="53">
        <f>LOOKUP(B90,'Card Library'!A2:A1411,'Card Library'!G2:G1411)</f>
        <v>4</v>
      </c>
      <c r="B90" s="46" t="s">
        <v>2965</v>
      </c>
      <c r="C90" s="45">
        <f>IF(D90="-","",LOOKUP(D90,'Card Library'!A2:A1411,'Card Library'!G2:G1411))</f>
        <v>2</v>
      </c>
      <c r="D90" s="46" t="s">
        <v>3019</v>
      </c>
      <c r="E90" s="45">
        <f>IF(F90="-","",LOOKUP(F90,'Card Library'!A2:A1411,'Card Library'!G2:G1411))</f>
        <v>1</v>
      </c>
      <c r="F90" s="50" t="s">
        <v>3046</v>
      </c>
      <c r="G90" s="96"/>
      <c r="H90" s="53">
        <f>LOOKUP(I90,'Card Library'!A2:A1411,'Card Library'!G2:G1411)</f>
        <v>1</v>
      </c>
      <c r="I90" s="46" t="s">
        <v>3519</v>
      </c>
      <c r="J90" s="45">
        <f>IF(K90="-","",LOOKUP(K90,'Card Library'!A2:A1411,'Card Library'!G2:G1411))</f>
        <v>0</v>
      </c>
      <c r="K90" s="46" t="s">
        <v>3524</v>
      </c>
      <c r="L90" s="45">
        <f>IF(M90="-","",LOOKUP(M90,'Card Library'!A2:A1411,'Card Library'!G2:G1411))</f>
        <v>0</v>
      </c>
      <c r="M90" s="50" t="s">
        <v>3557</v>
      </c>
    </row>
    <row r="91" spans="1:13" ht="11.25" customHeight="1">
      <c r="A91" s="54">
        <f>LOOKUP(B91,'Card Library'!A2:A1411,'Card Library'!G2:G1411)</f>
        <v>1</v>
      </c>
      <c r="B91" s="48" t="s">
        <v>3214</v>
      </c>
      <c r="C91" s="47">
        <f>IF(D91="-","",LOOKUP(D91,'Card Library'!A2:A1411,'Card Library'!G2:G1411))</f>
        <v>1</v>
      </c>
      <c r="D91" s="48" t="s">
        <v>3338</v>
      </c>
      <c r="E91" s="47">
        <f>IF(F91="-","",LOOKUP(F91,'Card Library'!A2:A1411,'Card Library'!G2:G1411))</f>
        <v>1</v>
      </c>
      <c r="F91" s="51" t="s">
        <v>3371</v>
      </c>
      <c r="G91" s="97"/>
      <c r="H91" s="54">
        <f>LOOKUP(I91,'Card Library'!A2:A1411,'Card Library'!G2:G1411)</f>
        <v>4</v>
      </c>
      <c r="I91" s="48" t="s">
        <v>3674</v>
      </c>
      <c r="J91" s="47">
        <f>IF(K91="-","",LOOKUP(K91,'Card Library'!A2:A1411,'Card Library'!G2:G1411))</f>
        <v>0</v>
      </c>
      <c r="K91" s="48" t="s">
        <v>3700</v>
      </c>
      <c r="L91" s="47" t="str">
        <f>IF(M91="-","",LOOKUP(M91,'Card Library'!A2:A1411,'Card Library'!G2:G1411))</f>
        <v/>
      </c>
      <c r="M91" s="51" t="s">
        <v>36</v>
      </c>
    </row>
    <row r="92" spans="1:13" s="37" customFormat="1" ht="11.25" customHeight="1">
      <c r="B92" s="32"/>
      <c r="C92" s="40"/>
      <c r="D92" s="32"/>
      <c r="E92" s="40"/>
      <c r="F92" s="32"/>
      <c r="G92" s="36"/>
      <c r="H92" s="36"/>
      <c r="I92" s="32"/>
      <c r="J92" s="40"/>
      <c r="K92" s="32"/>
      <c r="L92" s="40"/>
      <c r="M92" s="32"/>
    </row>
    <row r="93" spans="1:13" ht="11.25" customHeight="1">
      <c r="A93" s="93" t="s">
        <v>3716</v>
      </c>
      <c r="B93" s="94"/>
      <c r="C93" s="55" t="s">
        <v>3756</v>
      </c>
      <c r="G93" s="95">
        <v>19</v>
      </c>
      <c r="K93" s="35" t="s">
        <v>3755</v>
      </c>
      <c r="L93" s="98" t="s">
        <v>3717</v>
      </c>
      <c r="M93" s="99"/>
    </row>
    <row r="94" spans="1:13" ht="11.25" customHeight="1">
      <c r="A94" s="52">
        <f>LOOKUP(B94,'Card Library'!A2:A1411,'Card Library'!G2:G1411)</f>
        <v>0</v>
      </c>
      <c r="B94" s="44" t="s">
        <v>326</v>
      </c>
      <c r="C94" s="43">
        <f>IF(D94="-","",LOOKUP(D94,'Card Library'!A2:A1411,'Card Library'!G2:G1411))</f>
        <v>2</v>
      </c>
      <c r="D94" s="44" t="s">
        <v>366</v>
      </c>
      <c r="E94" s="43">
        <f>IF(F94="-","",LOOKUP(F94,'Card Library'!A2:A1411,'Card Library'!G2:G1411))</f>
        <v>1</v>
      </c>
      <c r="F94" s="49" t="s">
        <v>431</v>
      </c>
      <c r="G94" s="96"/>
      <c r="H94" s="52">
        <f>LOOKUP(I94,'Card Library'!A2:A1411,'Card Library'!G2:G1411)</f>
        <v>1</v>
      </c>
      <c r="I94" s="44" t="s">
        <v>1724</v>
      </c>
      <c r="J94" s="43">
        <f>IF(K94="-","",LOOKUP(K94,'Card Library'!A2:A1411,'Card Library'!G2:G1411))</f>
        <v>4</v>
      </c>
      <c r="K94" s="44" t="s">
        <v>1784</v>
      </c>
      <c r="L94" s="43">
        <f>IF(M94="-","",LOOKUP(M94,'Card Library'!A2:A1411,'Card Library'!G2:G1411))</f>
        <v>2</v>
      </c>
      <c r="M94" s="49" t="s">
        <v>1868</v>
      </c>
    </row>
    <row r="95" spans="1:13" ht="11.25" customHeight="1">
      <c r="A95" s="53">
        <f>LOOKUP(B95,'Card Library'!A2:A1411,'Card Library'!G2:G1411)</f>
        <v>0</v>
      </c>
      <c r="B95" s="46" t="s">
        <v>434</v>
      </c>
      <c r="C95" s="45">
        <f>IF(D95="-","",LOOKUP(D95,'Card Library'!A2:A1411,'Card Library'!G2:G1411))</f>
        <v>1</v>
      </c>
      <c r="D95" s="46" t="s">
        <v>596</v>
      </c>
      <c r="E95" s="45">
        <f>IF(F95="-","",LOOKUP(F95,'Card Library'!A2:A1411,'Card Library'!G2:G1411))</f>
        <v>1</v>
      </c>
      <c r="F95" s="50" t="s">
        <v>651</v>
      </c>
      <c r="G95" s="96"/>
      <c r="H95" s="53">
        <f>LOOKUP(I95,'Card Library'!A2:A1411,'Card Library'!G2:G1411)</f>
        <v>4</v>
      </c>
      <c r="I95" s="46" t="s">
        <v>2361</v>
      </c>
      <c r="J95" s="45">
        <f>IF(K95="-","",LOOKUP(K95,'Card Library'!A2:A1411,'Card Library'!G2:G1411))</f>
        <v>4</v>
      </c>
      <c r="K95" s="46" t="s">
        <v>2405</v>
      </c>
      <c r="L95" s="45">
        <f>IF(M95="-","",LOOKUP(M95,'Card Library'!A2:A1411,'Card Library'!G2:G1411))</f>
        <v>1</v>
      </c>
      <c r="M95" s="50" t="s">
        <v>2716</v>
      </c>
    </row>
    <row r="96" spans="1:13" ht="11.25" customHeight="1">
      <c r="A96" s="54">
        <f>LOOKUP(B96,'Card Library'!A2:A1411,'Card Library'!G2:G1411)</f>
        <v>1</v>
      </c>
      <c r="B96" s="48" t="s">
        <v>799</v>
      </c>
      <c r="C96" s="47">
        <f>IF(D96="-","",LOOKUP(D96,'Card Library'!A2:A1411,'Card Library'!G2:G1411))</f>
        <v>1</v>
      </c>
      <c r="D96" s="48" t="s">
        <v>999</v>
      </c>
      <c r="E96" s="47">
        <f>IF(F96="-","",LOOKUP(F96,'Card Library'!A2:A1411,'Card Library'!G2:G1411))</f>
        <v>0</v>
      </c>
      <c r="F96" s="51" t="s">
        <v>1521</v>
      </c>
      <c r="G96" s="97"/>
      <c r="H96" s="54">
        <f>LOOKUP(I96,'Card Library'!A2:A1411,'Card Library'!G2:G1411)</f>
        <v>4</v>
      </c>
      <c r="I96" s="48" t="s">
        <v>2755</v>
      </c>
      <c r="J96" s="47">
        <f>IF(K96="-","",LOOKUP(K96,'Card Library'!A2:A1411,'Card Library'!G2:G1411))</f>
        <v>4</v>
      </c>
      <c r="K96" s="48" t="s">
        <v>2786</v>
      </c>
      <c r="L96" s="47">
        <f>IF(M96="-","",LOOKUP(M96,'Card Library'!A2:A1411,'Card Library'!G2:G1411))</f>
        <v>4</v>
      </c>
      <c r="M96" s="51" t="s">
        <v>3026</v>
      </c>
    </row>
    <row r="97" spans="1:13" s="37" customFormat="1" ht="11.25" customHeight="1">
      <c r="B97" s="32"/>
      <c r="C97" s="40"/>
      <c r="D97" s="32"/>
      <c r="E97" s="40"/>
      <c r="F97" s="32"/>
      <c r="G97" s="36"/>
      <c r="H97" s="36"/>
      <c r="I97" s="32"/>
      <c r="J97" s="40"/>
      <c r="K97" s="32"/>
      <c r="L97" s="40"/>
      <c r="M97" s="32"/>
    </row>
    <row r="98" spans="1:13" ht="11.25" customHeight="1">
      <c r="A98" s="93" t="s">
        <v>3716</v>
      </c>
      <c r="B98" s="94"/>
      <c r="C98" s="55" t="s">
        <v>3754</v>
      </c>
      <c r="G98" s="95">
        <v>20</v>
      </c>
      <c r="K98" s="35" t="s">
        <v>3757</v>
      </c>
      <c r="L98" s="98" t="s">
        <v>3717</v>
      </c>
      <c r="M98" s="99"/>
    </row>
    <row r="99" spans="1:13" ht="11.25" customHeight="1">
      <c r="A99" s="52">
        <f>LOOKUP(B99,'Card Library'!A2:A1411,'Card Library'!G2:G1411)</f>
        <v>1</v>
      </c>
      <c r="B99" s="44" t="s">
        <v>3041</v>
      </c>
      <c r="C99" s="43">
        <f>IF(D99="-","",LOOKUP(D99,'Card Library'!A2:A1411,'Card Library'!G2:G1411))</f>
        <v>0</v>
      </c>
      <c r="D99" s="44" t="s">
        <v>3367</v>
      </c>
      <c r="E99" s="43">
        <f>IF(F99="-","",LOOKUP(F99,'Card Library'!A2:A1411,'Card Library'!G2:G1411))</f>
        <v>4</v>
      </c>
      <c r="F99" s="49" t="s">
        <v>3379</v>
      </c>
      <c r="G99" s="96"/>
      <c r="H99" s="52">
        <f>LOOKUP(I99,'Card Library'!A2:A1411,'Card Library'!G2:G1411)</f>
        <v>0</v>
      </c>
      <c r="I99" s="44" t="s">
        <v>1029</v>
      </c>
      <c r="J99" s="43">
        <f>IF(K99="-","",LOOKUP(K99,'Card Library'!A2:A1411,'Card Library'!G2:G1411))</f>
        <v>2</v>
      </c>
      <c r="K99" s="44" t="s">
        <v>1326</v>
      </c>
      <c r="L99" s="43">
        <f>IF(M99="-","",LOOKUP(M99,'Card Library'!A2:A1411,'Card Library'!G2:G1411))</f>
        <v>2</v>
      </c>
      <c r="M99" s="49" t="s">
        <v>1987</v>
      </c>
    </row>
    <row r="100" spans="1:13" ht="11.25" customHeight="1">
      <c r="A100" s="53">
        <f>LOOKUP(B100,'Card Library'!A2:A1411,'Card Library'!G2:G1411)</f>
        <v>4</v>
      </c>
      <c r="B100" s="46" t="s">
        <v>3451</v>
      </c>
      <c r="C100" s="45">
        <f>IF(D100="-","",LOOKUP(D100,'Card Library'!A2:A1411,'Card Library'!G2:G1411))</f>
        <v>2</v>
      </c>
      <c r="D100" s="46" t="s">
        <v>3457</v>
      </c>
      <c r="E100" s="45">
        <f>IF(F100="-","",LOOKUP(F100,'Card Library'!A2:A1411,'Card Library'!G2:G1411))</f>
        <v>2</v>
      </c>
      <c r="F100" s="50" t="s">
        <v>3581</v>
      </c>
      <c r="G100" s="96"/>
      <c r="H100" s="53">
        <f>LOOKUP(I100,'Card Library'!A2:A1411,'Card Library'!G2:G1411)</f>
        <v>1</v>
      </c>
      <c r="I100" s="46" t="s">
        <v>2074</v>
      </c>
      <c r="J100" s="45">
        <f>IF(K100="-","",LOOKUP(K100,'Card Library'!A2:A1411,'Card Library'!G2:G1411))</f>
        <v>2</v>
      </c>
      <c r="K100" s="46" t="s">
        <v>2415</v>
      </c>
      <c r="L100" s="45">
        <f>IF(M100="-","",LOOKUP(M100,'Card Library'!A2:A1411,'Card Library'!G2:G1411))</f>
        <v>2</v>
      </c>
      <c r="M100" s="50" t="s">
        <v>3218</v>
      </c>
    </row>
    <row r="101" spans="1:13" ht="11.25" customHeight="1">
      <c r="A101" s="54">
        <f>LOOKUP(B101,'Card Library'!A2:A1411,'Card Library'!G2:G1411)</f>
        <v>4</v>
      </c>
      <c r="B101" s="48" t="s">
        <v>3655</v>
      </c>
      <c r="C101" s="47" t="str">
        <f>IF(D101="-","",LOOKUP(D101,'Card Library'!A2:A1411,'Card Library'!G2:G1411))</f>
        <v/>
      </c>
      <c r="D101" s="48" t="s">
        <v>36</v>
      </c>
      <c r="E101" s="47" t="str">
        <f>IF(F101="-","",LOOKUP(F101,'Card Library'!C2:C1411,'Card Library'!I2:I1411))</f>
        <v/>
      </c>
      <c r="F101" s="51" t="s">
        <v>36</v>
      </c>
      <c r="G101" s="97"/>
      <c r="H101" s="54">
        <f>LOOKUP(I101,'Card Library'!A2:A1411,'Card Library'!G2:G1411)</f>
        <v>2</v>
      </c>
      <c r="I101" s="48" t="s">
        <v>3345</v>
      </c>
      <c r="J101" s="47" t="str">
        <f>IF(K101="-","",LOOKUP(K101,'Card Library'!A2:A1411,'Card Library'!G2:G1411))</f>
        <v/>
      </c>
      <c r="K101" s="48" t="s">
        <v>36</v>
      </c>
      <c r="L101" s="47" t="str">
        <f>IF(M101="-","",LOOKUP(M101,'Card Library'!A2:A1411,'Card Library'!G2:G1411))</f>
        <v/>
      </c>
      <c r="M101" s="51" t="s">
        <v>36</v>
      </c>
    </row>
    <row r="103" spans="1:13" ht="11.25" customHeight="1">
      <c r="C103" s="33"/>
      <c r="E103" s="33"/>
      <c r="G103" s="33"/>
      <c r="H103" s="33"/>
      <c r="J103" s="33"/>
      <c r="L103" s="33"/>
    </row>
    <row r="104" spans="1:13" ht="11.25" customHeight="1">
      <c r="G104" s="33"/>
      <c r="H104" s="33"/>
    </row>
  </sheetData>
  <mergeCells count="61">
    <mergeCell ref="A83:B83"/>
    <mergeCell ref="A88:B88"/>
    <mergeCell ref="L48:M48"/>
    <mergeCell ref="L33:M33"/>
    <mergeCell ref="A68:B68"/>
    <mergeCell ref="A73:B73"/>
    <mergeCell ref="A78:B78"/>
    <mergeCell ref="L73:M73"/>
    <mergeCell ref="A53:B53"/>
    <mergeCell ref="A58:B58"/>
    <mergeCell ref="A63:B63"/>
    <mergeCell ref="A48:B48"/>
    <mergeCell ref="G58:G61"/>
    <mergeCell ref="G63:G66"/>
    <mergeCell ref="G68:G71"/>
    <mergeCell ref="L53:M53"/>
    <mergeCell ref="L18:M18"/>
    <mergeCell ref="L23:M23"/>
    <mergeCell ref="L28:M28"/>
    <mergeCell ref="L38:M38"/>
    <mergeCell ref="L43:M43"/>
    <mergeCell ref="A28:B28"/>
    <mergeCell ref="L3:M3"/>
    <mergeCell ref="L8:M8"/>
    <mergeCell ref="A38:B38"/>
    <mergeCell ref="A43:B43"/>
    <mergeCell ref="L13:M13"/>
    <mergeCell ref="G3:G6"/>
    <mergeCell ref="G8:G11"/>
    <mergeCell ref="G13:G16"/>
    <mergeCell ref="G18:G21"/>
    <mergeCell ref="G23:G26"/>
    <mergeCell ref="A3:B3"/>
    <mergeCell ref="A8:B8"/>
    <mergeCell ref="A13:B13"/>
    <mergeCell ref="A18:B18"/>
    <mergeCell ref="A23:B23"/>
    <mergeCell ref="L58:M58"/>
    <mergeCell ref="L63:M63"/>
    <mergeCell ref="L68:M68"/>
    <mergeCell ref="G28:G31"/>
    <mergeCell ref="G38:G41"/>
    <mergeCell ref="G43:G46"/>
    <mergeCell ref="G48:G51"/>
    <mergeCell ref="G53:G56"/>
    <mergeCell ref="A1:M1"/>
    <mergeCell ref="A93:B93"/>
    <mergeCell ref="G93:G96"/>
    <mergeCell ref="L93:M93"/>
    <mergeCell ref="A98:B98"/>
    <mergeCell ref="G98:G101"/>
    <mergeCell ref="L98:M98"/>
    <mergeCell ref="G73:G76"/>
    <mergeCell ref="G78:G81"/>
    <mergeCell ref="G83:G86"/>
    <mergeCell ref="G88:G91"/>
    <mergeCell ref="A33:B33"/>
    <mergeCell ref="G33:G36"/>
    <mergeCell ref="L78:M78"/>
    <mergeCell ref="L83:M83"/>
    <mergeCell ref="L88:M88"/>
  </mergeCells>
  <pageMargins left="0.31496062992125984" right="0.31496062992125984" top="0.31496062992125984" bottom="0.31496062992125984" header="0" footer="0"/>
  <pageSetup paperSize="9" scale="56" orientation="portrait" r:id="rId1"/>
  <rowBreaks count="1" manualBreakCount="1">
    <brk id="101"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1:S104"/>
  <sheetViews>
    <sheetView zoomScaleNormal="100" workbookViewId="0">
      <selection sqref="A1:M1"/>
    </sheetView>
  </sheetViews>
  <sheetFormatPr baseColWidth="10" defaultRowHeight="12" customHeight="1"/>
  <cols>
    <col min="1" max="1" width="2.140625" style="33" customWidth="1"/>
    <col min="2" max="2" width="25.7109375" style="33" customWidth="1"/>
    <col min="3" max="3" width="2.28515625" style="34" customWidth="1"/>
    <col min="4" max="4" width="25.7109375" style="33" customWidth="1"/>
    <col min="5" max="5" width="2.28515625" style="34" customWidth="1"/>
    <col min="6" max="6" width="25.7109375" style="33" customWidth="1"/>
    <col min="7" max="7" width="4.85546875" style="34" bestFit="1" customWidth="1"/>
    <col min="8" max="8" width="2.28515625" style="34" customWidth="1"/>
    <col min="9" max="9" width="25.7109375" style="33" customWidth="1"/>
    <col min="10" max="10" width="2.28515625" style="34" customWidth="1"/>
    <col min="11" max="11" width="25.7109375" style="33" customWidth="1"/>
    <col min="12" max="12" width="2.28515625" style="34" customWidth="1"/>
    <col min="13" max="13" width="25.7109375" style="33" customWidth="1"/>
    <col min="14" max="16384" width="11.42578125" style="33"/>
  </cols>
  <sheetData>
    <row r="1" spans="1:14" ht="24" customHeight="1">
      <c r="A1" s="90" t="s">
        <v>3781</v>
      </c>
      <c r="B1" s="91"/>
      <c r="C1" s="91"/>
      <c r="D1" s="91"/>
      <c r="E1" s="91"/>
      <c r="F1" s="91"/>
      <c r="G1" s="91"/>
      <c r="H1" s="91"/>
      <c r="I1" s="91"/>
      <c r="J1" s="91"/>
      <c r="K1" s="91"/>
      <c r="L1" s="91"/>
      <c r="M1" s="92"/>
      <c r="N1" s="62"/>
    </row>
    <row r="3" spans="1:14" ht="12" customHeight="1">
      <c r="A3" s="93" t="s">
        <v>3716</v>
      </c>
      <c r="B3" s="94"/>
      <c r="C3" s="42" t="s">
        <v>3759</v>
      </c>
      <c r="G3" s="95">
        <v>1</v>
      </c>
      <c r="K3" s="35" t="s">
        <v>3760</v>
      </c>
      <c r="L3" s="98" t="s">
        <v>3717</v>
      </c>
      <c r="M3" s="99"/>
    </row>
    <row r="4" spans="1:14" ht="12" customHeight="1">
      <c r="A4" s="52">
        <f>LOOKUP(B4,'Card Library'!A2:A1411,'Card Library'!G2:G1411)</f>
        <v>0</v>
      </c>
      <c r="B4" s="44" t="s">
        <v>468</v>
      </c>
      <c r="C4" s="43">
        <f>LOOKUP(D4,'Card Library'!A2:A1411,'Card Library'!G2:G1411)</f>
        <v>2</v>
      </c>
      <c r="D4" s="44" t="s">
        <v>599</v>
      </c>
      <c r="E4" s="43">
        <f>LOOKUP(F4,'Card Library'!A2:A1411,'Card Library'!G2:G1411)</f>
        <v>3</v>
      </c>
      <c r="F4" s="56" t="s">
        <v>602</v>
      </c>
      <c r="G4" s="96"/>
      <c r="H4" s="59">
        <f>LOOKUP(I4,'Card Library'!A2:A1411,'Card Library'!G2:G1411)</f>
        <v>3</v>
      </c>
      <c r="I4" s="44" t="s">
        <v>626</v>
      </c>
      <c r="J4" s="43">
        <f>LOOKUP(K4,'Card Library'!A2:A1411,'Card Library'!G2:G1411)</f>
        <v>4</v>
      </c>
      <c r="K4" s="44" t="s">
        <v>629</v>
      </c>
      <c r="L4" s="43">
        <f>LOOKUP(M4,'Card Library'!A2:A1411,'Card Library'!G2:G1411)</f>
        <v>2</v>
      </c>
      <c r="M4" s="49" t="s">
        <v>631</v>
      </c>
    </row>
    <row r="5" spans="1:14" ht="12" customHeight="1">
      <c r="A5" s="53">
        <f>LOOKUP(B5,'Card Library'!A2:A1411,'Card Library'!G2:G1411)</f>
        <v>4</v>
      </c>
      <c r="B5" s="46" t="s">
        <v>606</v>
      </c>
      <c r="C5" s="45">
        <f>LOOKUP(D5,'Card Library'!A2:A1411,'Card Library'!G2:G1411)</f>
        <v>1</v>
      </c>
      <c r="D5" s="46" t="s">
        <v>610</v>
      </c>
      <c r="E5" s="45">
        <f>LOOKUP(F5,'Card Library'!A2:A1411,'Card Library'!G2:G1411)</f>
        <v>1</v>
      </c>
      <c r="F5" s="57" t="s">
        <v>613</v>
      </c>
      <c r="G5" s="96"/>
      <c r="H5" s="60">
        <f>LOOKUP(I5,'Card Library'!A2:A1411,'Card Library'!G2:G1411)</f>
        <v>4</v>
      </c>
      <c r="I5" s="46" t="s">
        <v>633</v>
      </c>
      <c r="J5" s="45">
        <f>LOOKUP(K5,'Card Library'!A2:A1411,'Card Library'!G2:G1411)</f>
        <v>4</v>
      </c>
      <c r="K5" s="46" t="s">
        <v>636</v>
      </c>
      <c r="L5" s="45">
        <f>LOOKUP(M5,'Card Library'!A2:A1411,'Card Library'!G2:G1411)</f>
        <v>2</v>
      </c>
      <c r="M5" s="50" t="s">
        <v>638</v>
      </c>
    </row>
    <row r="6" spans="1:14" ht="12" customHeight="1">
      <c r="A6" s="54">
        <f>LOOKUP(B6,'Card Library'!A2:A1411,'Card Library'!G2:G1411)</f>
        <v>4</v>
      </c>
      <c r="B6" s="48" t="s">
        <v>615</v>
      </c>
      <c r="C6" s="47">
        <f>LOOKUP(D6,'Card Library'!A2:A1411,'Card Library'!G2:G1411)</f>
        <v>4</v>
      </c>
      <c r="D6" s="48" t="s">
        <v>618</v>
      </c>
      <c r="E6" s="47">
        <f>LOOKUP(F6,'Card Library'!A2:A1411,'Card Library'!G2:G1411)</f>
        <v>3</v>
      </c>
      <c r="F6" s="58" t="s">
        <v>620</v>
      </c>
      <c r="G6" s="97"/>
      <c r="H6" s="61">
        <f>LOOKUP(I6,'Card Library'!A2:A1411,'Card Library'!G2:G1411)</f>
        <v>1</v>
      </c>
      <c r="I6" s="48" t="s">
        <v>1306</v>
      </c>
      <c r="J6" s="47">
        <f>LOOKUP(K6,'Card Library'!A2:A1411,'Card Library'!G2:G1411)</f>
        <v>1</v>
      </c>
      <c r="K6" s="48" t="s">
        <v>1649</v>
      </c>
      <c r="L6" s="47">
        <f>LOOKUP(M6,'Card Library'!A2:A1411,'Card Library'!G2:G1411)</f>
        <v>2</v>
      </c>
      <c r="M6" s="51" t="s">
        <v>1679</v>
      </c>
    </row>
    <row r="7" spans="1:14" s="37" customFormat="1" ht="12" customHeight="1">
      <c r="B7" s="32"/>
      <c r="C7" s="40"/>
      <c r="D7" s="32"/>
      <c r="E7" s="40"/>
      <c r="F7" s="32"/>
      <c r="G7" s="36"/>
      <c r="H7" s="36"/>
      <c r="I7" s="32"/>
      <c r="J7" s="40"/>
      <c r="K7" s="32"/>
      <c r="L7" s="40"/>
      <c r="M7" s="32"/>
    </row>
    <row r="8" spans="1:14" ht="12" customHeight="1">
      <c r="A8" s="93" t="s">
        <v>3716</v>
      </c>
      <c r="B8" s="94"/>
      <c r="C8" s="55" t="s">
        <v>3761</v>
      </c>
      <c r="G8" s="95">
        <v>2</v>
      </c>
      <c r="K8" s="35" t="s">
        <v>3763</v>
      </c>
      <c r="L8" s="98" t="s">
        <v>3717</v>
      </c>
      <c r="M8" s="99"/>
    </row>
    <row r="9" spans="1:14" ht="12" customHeight="1">
      <c r="A9" s="52">
        <f>LOOKUP(B9,'Card Library'!A2:A1411,'Card Library'!G2:G1411)</f>
        <v>1</v>
      </c>
      <c r="B9" s="44" t="s">
        <v>2366</v>
      </c>
      <c r="C9" s="43">
        <f>LOOKUP(D9,'Card Library'!A2:A1411,'Card Library'!G2:G1411)</f>
        <v>0</v>
      </c>
      <c r="D9" s="44" t="s">
        <v>2954</v>
      </c>
      <c r="E9" s="43">
        <f>LOOKUP(F9,'Card Library'!A2:A1411,'Card Library'!G2:G1411)</f>
        <v>1</v>
      </c>
      <c r="F9" s="49" t="s">
        <v>2956</v>
      </c>
      <c r="G9" s="96"/>
      <c r="H9" s="52">
        <f>LOOKUP(I9,'Card Library'!A2:A1411,'Card Library'!G2:G1411)</f>
        <v>1</v>
      </c>
      <c r="I9" s="44" t="s">
        <v>49</v>
      </c>
      <c r="J9" s="43">
        <f>LOOKUP(K9,'Card Library'!A2:A1411,'Card Library'!G2:G1411)</f>
        <v>0</v>
      </c>
      <c r="K9" s="44" t="s">
        <v>116</v>
      </c>
      <c r="L9" s="43">
        <f>LOOKUP(M9,'Card Library'!A2:A1411,'Card Library'!G2:G1411)</f>
        <v>2</v>
      </c>
      <c r="M9" s="49" t="s">
        <v>188</v>
      </c>
    </row>
    <row r="10" spans="1:14" ht="12" customHeight="1">
      <c r="A10" s="53">
        <f>LOOKUP(B10,'Card Library'!A2:A1411,'Card Library'!G2:G1411)</f>
        <v>1</v>
      </c>
      <c r="B10" s="46" t="s">
        <v>3048</v>
      </c>
      <c r="C10" s="45">
        <f>LOOKUP(D10,'Card Library'!A2:A1411,'Card Library'!G2:G1411)</f>
        <v>2</v>
      </c>
      <c r="D10" s="46" t="s">
        <v>3353</v>
      </c>
      <c r="E10" s="45">
        <f>LOOKUP(F10,'Card Library'!A2:A1411,'Card Library'!G2:G1411)</f>
        <v>1</v>
      </c>
      <c r="F10" s="50" t="s">
        <v>3381</v>
      </c>
      <c r="G10" s="96"/>
      <c r="H10" s="53">
        <f>LOOKUP(I10,'Card Library'!A2:A1411,'Card Library'!G2:G1411)</f>
        <v>0</v>
      </c>
      <c r="I10" s="46" t="s">
        <v>303</v>
      </c>
      <c r="J10" s="45">
        <f>LOOKUP(K10,'Card Library'!A2:A1411,'Card Library'!G2:G1411)</f>
        <v>3</v>
      </c>
      <c r="K10" s="46" t="s">
        <v>307</v>
      </c>
      <c r="L10" s="45">
        <f>LOOKUP(M10,'Card Library'!A2:A1411,'Card Library'!G2:G1411)</f>
        <v>2</v>
      </c>
      <c r="M10" s="50" t="s">
        <v>545</v>
      </c>
    </row>
    <row r="11" spans="1:14" ht="12" customHeight="1">
      <c r="A11" s="54">
        <f>LOOKUP(B11,'Card Library'!A2:A1411,'Card Library'!G2:G1411)</f>
        <v>2</v>
      </c>
      <c r="B11" s="48" t="s">
        <v>3387</v>
      </c>
      <c r="C11" s="47">
        <f>LOOKUP(D11,'Card Library'!A2:A1411,'Card Library'!G2:G1411)</f>
        <v>1</v>
      </c>
      <c r="D11" s="48" t="s">
        <v>3468</v>
      </c>
      <c r="E11" s="47" t="str">
        <f>IF(F11="-","",LOOKUP(F11,'Card Library'!A2:A1411,'Card Library'!G2:G1411))</f>
        <v/>
      </c>
      <c r="F11" s="63" t="s">
        <v>36</v>
      </c>
      <c r="G11" s="97"/>
      <c r="H11" s="54">
        <f>LOOKUP(I11,'Card Library'!A2:A1411,'Card Library'!G2:G1411)</f>
        <v>4</v>
      </c>
      <c r="I11" s="48" t="s">
        <v>661</v>
      </c>
      <c r="J11" s="47">
        <f>LOOKUP(K11,'Card Library'!A2:A1411,'Card Library'!G2:G1411)</f>
        <v>4</v>
      </c>
      <c r="K11" s="48" t="s">
        <v>744</v>
      </c>
      <c r="L11" s="47">
        <f>LOOKUP(M11,'Card Library'!A2:A1411,'Card Library'!G2:G1411)</f>
        <v>4</v>
      </c>
      <c r="M11" s="51" t="s">
        <v>860</v>
      </c>
    </row>
    <row r="12" spans="1:14" s="37" customFormat="1" ht="12" customHeight="1">
      <c r="B12" s="32"/>
      <c r="C12" s="40"/>
      <c r="D12" s="32"/>
      <c r="E12" s="40"/>
      <c r="F12" s="32"/>
      <c r="G12" s="36"/>
      <c r="H12" s="36"/>
      <c r="I12" s="32"/>
      <c r="J12" s="40"/>
      <c r="K12" s="32"/>
      <c r="L12" s="40"/>
      <c r="M12" s="32"/>
    </row>
    <row r="13" spans="1:14" ht="12" customHeight="1">
      <c r="A13" s="93" t="s">
        <v>3716</v>
      </c>
      <c r="B13" s="94"/>
      <c r="C13" s="55" t="s">
        <v>3768</v>
      </c>
      <c r="G13" s="95">
        <v>3</v>
      </c>
      <c r="I13" s="38"/>
      <c r="J13" s="41"/>
      <c r="K13" s="39" t="s">
        <v>3764</v>
      </c>
      <c r="L13" s="98" t="s">
        <v>3717</v>
      </c>
      <c r="M13" s="99"/>
    </row>
    <row r="14" spans="1:14" ht="12" customHeight="1">
      <c r="A14" s="52">
        <f>LOOKUP(B14,'Card Library'!A2:A1411,'Card Library'!G2:G1411)</f>
        <v>0</v>
      </c>
      <c r="B14" s="44" t="s">
        <v>1022</v>
      </c>
      <c r="C14" s="43">
        <f>IF(D14="-","",LOOKUP(D14,'Card Library'!A2:A1411,'Card Library'!G2:G1411))</f>
        <v>4</v>
      </c>
      <c r="D14" s="44" t="s">
        <v>1072</v>
      </c>
      <c r="E14" s="43">
        <f>IF(F14="-","",LOOKUP(F14,'Card Library'!A2:A1411,'Card Library'!G2:G1411))</f>
        <v>0</v>
      </c>
      <c r="F14" s="49" t="s">
        <v>1076</v>
      </c>
      <c r="G14" s="96"/>
      <c r="H14" s="52">
        <f>LOOKUP(I14,'Card Library'!A2:A1411,'Card Library'!G2:G1411)</f>
        <v>4</v>
      </c>
      <c r="I14" s="44" t="s">
        <v>1339</v>
      </c>
      <c r="J14" s="43">
        <f>IF(K14="-","",LOOKUP(K14,'Card Library'!A2:A1411,'Card Library'!G2:G1411))</f>
        <v>0</v>
      </c>
      <c r="K14" s="44" t="s">
        <v>1366</v>
      </c>
      <c r="L14" s="43">
        <f>IF(M14="-","",LOOKUP(M14,'Card Library'!A2:A1411,'Card Library'!G2:G1411))</f>
        <v>4</v>
      </c>
      <c r="M14" s="49" t="s">
        <v>1397</v>
      </c>
    </row>
    <row r="15" spans="1:14" ht="12" customHeight="1">
      <c r="A15" s="53">
        <f>LOOKUP(B15,'Card Library'!A2:A1411,'Card Library'!G2:G1411)</f>
        <v>0</v>
      </c>
      <c r="B15" s="46" t="s">
        <v>1103</v>
      </c>
      <c r="C15" s="45">
        <f>IF(D15="-","",LOOKUP(D15,'Card Library'!A2:A1411,'Card Library'!G2:G1411))</f>
        <v>1</v>
      </c>
      <c r="D15" s="46" t="s">
        <v>1118</v>
      </c>
      <c r="E15" s="45">
        <f>IF(F15="-","",LOOKUP(F15,'Card Library'!A2:A1411,'Card Library'!G2:G1411))</f>
        <v>4</v>
      </c>
      <c r="F15" s="50" t="s">
        <v>1154</v>
      </c>
      <c r="G15" s="96"/>
      <c r="H15" s="53">
        <f>LOOKUP(I15,'Card Library'!A2:A1411,'Card Library'!G2:G1411)</f>
        <v>1</v>
      </c>
      <c r="I15" s="46" t="s">
        <v>1418</v>
      </c>
      <c r="J15" s="45">
        <f>IF(K15="-","",LOOKUP(K15,'Card Library'!A2:A1411,'Card Library'!G2:G1411))</f>
        <v>0</v>
      </c>
      <c r="K15" s="46" t="s">
        <v>1545</v>
      </c>
      <c r="L15" s="45">
        <f>IF(M15="-","",LOOKUP(M15,'Card Library'!A2:A1411,'Card Library'!G2:G1411))</f>
        <v>0</v>
      </c>
      <c r="M15" s="50" t="s">
        <v>1721</v>
      </c>
    </row>
    <row r="16" spans="1:14" ht="12" customHeight="1">
      <c r="A16" s="54">
        <f>LOOKUP(B16,'Card Library'!A2:A1411,'Card Library'!G2:G1411)</f>
        <v>4</v>
      </c>
      <c r="B16" s="48" t="s">
        <v>1168</v>
      </c>
      <c r="C16" s="47">
        <f>IF(D16="-","",LOOKUP(D16,'Card Library'!A2:A1411,'Card Library'!G2:G1411))</f>
        <v>1</v>
      </c>
      <c r="D16" s="48" t="s">
        <v>1198</v>
      </c>
      <c r="E16" s="47">
        <f>IF(F16="-","",LOOKUP(F16,'Card Library'!A2:A1411,'Card Library'!G2:G1411))</f>
        <v>3</v>
      </c>
      <c r="F16" s="51" t="s">
        <v>1312</v>
      </c>
      <c r="G16" s="97"/>
      <c r="H16" s="54">
        <f>LOOKUP(I16,'Card Library'!A2:A1411,'Card Library'!G2:G1411)</f>
        <v>2</v>
      </c>
      <c r="I16" s="48" t="s">
        <v>1789</v>
      </c>
      <c r="J16" s="47">
        <f>IF(K16="-","",LOOKUP(K16,'Card Library'!A2:A1411,'Card Library'!G2:G1411))</f>
        <v>0</v>
      </c>
      <c r="K16" s="48" t="s">
        <v>1835</v>
      </c>
      <c r="L16" s="47">
        <f>IF(M16="-","",LOOKUP(M16,'Card Library'!A2:A1411,'Card Library'!G2:G1411))</f>
        <v>4</v>
      </c>
      <c r="M16" s="51" t="s">
        <v>1870</v>
      </c>
    </row>
    <row r="18" spans="1:13" ht="12" customHeight="1">
      <c r="A18" s="93" t="s">
        <v>3716</v>
      </c>
      <c r="B18" s="94"/>
      <c r="C18" s="55" t="s">
        <v>3767</v>
      </c>
      <c r="G18" s="95">
        <v>4</v>
      </c>
      <c r="K18" s="35" t="s">
        <v>3765</v>
      </c>
      <c r="L18" s="98" t="s">
        <v>3717</v>
      </c>
      <c r="M18" s="99"/>
    </row>
    <row r="19" spans="1:13" ht="12" customHeight="1">
      <c r="A19" s="52">
        <f>LOOKUP(B19,'Card Library'!A2:A1411,'Card Library'!G2:G1411)</f>
        <v>2</v>
      </c>
      <c r="B19" s="44" t="s">
        <v>1892</v>
      </c>
      <c r="C19" s="43">
        <f>IF(D19="-","",LOOKUP(D19,'Card Library'!A2:A1411,'Card Library'!G2:G1411))</f>
        <v>4</v>
      </c>
      <c r="D19" s="44" t="s">
        <v>1899</v>
      </c>
      <c r="E19" s="43">
        <f>IF(F19="-","",LOOKUP(F19,'Card Library'!A2:A1411,'Card Library'!G2:G1411))</f>
        <v>2</v>
      </c>
      <c r="F19" s="49" t="s">
        <v>1901</v>
      </c>
      <c r="G19" s="96"/>
      <c r="H19" s="52">
        <f>LOOKUP(I19,'Card Library'!A2:A1411,'Card Library'!G2:G1411)</f>
        <v>3</v>
      </c>
      <c r="I19" s="44" t="s">
        <v>2168</v>
      </c>
      <c r="J19" s="43">
        <f>IF(K19="-","",LOOKUP(K19,'Card Library'!A2:A1411,'Card Library'!G2:G1411))</f>
        <v>0</v>
      </c>
      <c r="K19" s="44" t="s">
        <v>2209</v>
      </c>
      <c r="L19" s="43">
        <f>IF(M19="-","",LOOKUP(M19,'Card Library'!A2:A1411,'Card Library'!G2:G1411))</f>
        <v>1</v>
      </c>
      <c r="M19" s="49" t="s">
        <v>2384</v>
      </c>
    </row>
    <row r="20" spans="1:13" ht="12" customHeight="1">
      <c r="A20" s="53">
        <f>LOOKUP(B20,'Card Library'!A2:A1411,'Card Library'!G2:G1411)</f>
        <v>2</v>
      </c>
      <c r="B20" s="46" t="s">
        <v>1903</v>
      </c>
      <c r="C20" s="45">
        <f>IF(D20="-","",LOOKUP(D20,'Card Library'!A2:A1411,'Card Library'!G2:G1411))</f>
        <v>1</v>
      </c>
      <c r="D20" s="46" t="s">
        <v>1906</v>
      </c>
      <c r="E20" s="45">
        <f>IF(F20="-","",LOOKUP(F20,'Card Library'!A2:A1411,'Card Library'!G2:G1411))</f>
        <v>1</v>
      </c>
      <c r="F20" s="50" t="s">
        <v>1908</v>
      </c>
      <c r="G20" s="96"/>
      <c r="H20" s="53">
        <f>LOOKUP(I20,'Card Library'!A2:A1411,'Card Library'!G2:G1411)</f>
        <v>1</v>
      </c>
      <c r="I20" s="64" t="s">
        <v>3762</v>
      </c>
      <c r="J20" s="45">
        <f>IF(K20="-","",LOOKUP(K20,'Card Library'!A2:A1411,'Card Library'!G2:G1411))</f>
        <v>1</v>
      </c>
      <c r="K20" s="46" t="s">
        <v>2563</v>
      </c>
      <c r="L20" s="45">
        <f>IF(M20="-","",LOOKUP(M20,'Card Library'!A2:A1411,'Card Library'!G2:G1411))</f>
        <v>1</v>
      </c>
      <c r="M20" s="50" t="s">
        <v>2672</v>
      </c>
    </row>
    <row r="21" spans="1:13" ht="12" customHeight="1">
      <c r="A21" s="54">
        <f>LOOKUP(B21,'Card Library'!A2:A1411,'Card Library'!G2:G1411)</f>
        <v>3</v>
      </c>
      <c r="B21" s="48" t="s">
        <v>2062</v>
      </c>
      <c r="C21" s="47">
        <f>IF(D21="-","",LOOKUP(D21,'Card Library'!A2:A1411,'Card Library'!G2:G1411))</f>
        <v>1</v>
      </c>
      <c r="D21" s="48" t="s">
        <v>2081</v>
      </c>
      <c r="E21" s="47">
        <f>IF(F21="-","",LOOKUP(F21,'Card Library'!A2:A1411,'Card Library'!G2:G1411))</f>
        <v>4</v>
      </c>
      <c r="F21" s="51" t="s">
        <v>2132</v>
      </c>
      <c r="G21" s="97"/>
      <c r="H21" s="54">
        <f>LOOKUP(I21,'Card Library'!A2:A1411,'Card Library'!G2:G1411)</f>
        <v>1</v>
      </c>
      <c r="I21" s="48" t="s">
        <v>2857</v>
      </c>
      <c r="J21" s="47">
        <f>IF(K21="-","",LOOKUP(K21,'Card Library'!A2:A1411,'Card Library'!G2:G1411))</f>
        <v>0</v>
      </c>
      <c r="K21" s="48" t="s">
        <v>3015</v>
      </c>
      <c r="L21" s="47">
        <f>IF(M21="-","",LOOKUP(M21,'Card Library'!A2:A1411,'Card Library'!G2:G1411))</f>
        <v>2</v>
      </c>
      <c r="M21" s="51" t="s">
        <v>3079</v>
      </c>
    </row>
    <row r="22" spans="1:13" s="37" customFormat="1" ht="12" customHeight="1">
      <c r="B22" s="32"/>
      <c r="C22" s="40"/>
      <c r="D22" s="32"/>
      <c r="E22" s="40"/>
      <c r="F22" s="32"/>
      <c r="G22" s="36"/>
      <c r="H22" s="36"/>
      <c r="I22" s="32"/>
      <c r="J22" s="40"/>
      <c r="K22" s="32"/>
      <c r="L22" s="40"/>
      <c r="M22" s="32"/>
    </row>
    <row r="23" spans="1:13" ht="12" customHeight="1">
      <c r="A23" s="93" t="s">
        <v>3716</v>
      </c>
      <c r="B23" s="94"/>
      <c r="C23" s="55" t="s">
        <v>3766</v>
      </c>
      <c r="G23" s="95">
        <v>5</v>
      </c>
      <c r="K23" s="35" t="s">
        <v>3770</v>
      </c>
      <c r="L23" s="98" t="s">
        <v>3717</v>
      </c>
      <c r="M23" s="99"/>
    </row>
    <row r="24" spans="1:13" ht="12" customHeight="1">
      <c r="A24" s="52">
        <f>LOOKUP(B24,'Card Library'!A2:A1411,'Card Library'!G2:G1411)</f>
        <v>2</v>
      </c>
      <c r="B24" s="44" t="s">
        <v>3131</v>
      </c>
      <c r="C24" s="43">
        <f>IF(D24="-","",LOOKUP(D24,'Card Library'!A2:A1411,'Card Library'!G2:G1411))</f>
        <v>4</v>
      </c>
      <c r="D24" s="44" t="s">
        <v>3180</v>
      </c>
      <c r="E24" s="43">
        <f>IF(F24="-","",LOOKUP(F24,'Card Library'!A2:A1411,'Card Library'!G2:G1411))</f>
        <v>0</v>
      </c>
      <c r="F24" s="49" t="s">
        <v>3224</v>
      </c>
      <c r="G24" s="96"/>
      <c r="H24" s="52">
        <f>LOOKUP(I24,'Card Library'!A2:A1411,'Card Library'!G2:G1411)</f>
        <v>0</v>
      </c>
      <c r="I24" s="44" t="s">
        <v>3533</v>
      </c>
      <c r="J24" s="43">
        <f>IF(K24="-","",LOOKUP(K24,'Card Library'!A2:A1411,'Card Library'!G2:G1411))</f>
        <v>0</v>
      </c>
      <c r="K24" s="44" t="s">
        <v>3603</v>
      </c>
      <c r="L24" s="43">
        <f>IF(M24="-","",LOOKUP(M24,'Card Library'!A2:A1411,'Card Library'!G2:G1411))</f>
        <v>4</v>
      </c>
      <c r="M24" s="49" t="s">
        <v>3660</v>
      </c>
    </row>
    <row r="25" spans="1:13" ht="12" customHeight="1">
      <c r="A25" s="53">
        <f>LOOKUP(B25,'Card Library'!A2:A1411,'Card Library'!G2:G1411)</f>
        <v>2</v>
      </c>
      <c r="B25" s="46" t="s">
        <v>3351</v>
      </c>
      <c r="C25" s="45">
        <f>IF(D25="-","",LOOKUP(D25,'Card Library'!A2:A1411,'Card Library'!G2:G1411))</f>
        <v>1</v>
      </c>
      <c r="D25" s="46" t="s">
        <v>3449</v>
      </c>
      <c r="E25" s="45">
        <f>IF(F25="-","",LOOKUP(F25,'Card Library'!A2:A1411,'Card Library'!G2:G1411))</f>
        <v>3</v>
      </c>
      <c r="F25" s="50" t="s">
        <v>3460</v>
      </c>
      <c r="G25" s="96"/>
      <c r="H25" s="69">
        <f>LOOKUP(I25,'Card Library'!A2:A1411,'Card Library'!G2:G1411)</f>
        <v>4</v>
      </c>
      <c r="I25" s="68" t="s">
        <v>3664</v>
      </c>
      <c r="J25" s="78">
        <f>IF(K25="-","",LOOKUP(K25,'Card Library'!A2:A1411,'Card Library'!G2:G1411))</f>
        <v>1</v>
      </c>
      <c r="K25" s="68" t="s">
        <v>3698</v>
      </c>
      <c r="L25" s="78" t="str">
        <f>IF(M25="-","",LOOKUP(M25,'Card Library'!A2:A1411,'Card Library'!G2:G1411))</f>
        <v/>
      </c>
      <c r="M25" s="80" t="s">
        <v>36</v>
      </c>
    </row>
    <row r="26" spans="1:13" ht="12" customHeight="1">
      <c r="A26" s="54">
        <f>LOOKUP(B26,'Card Library'!A2:A1411,'Card Library'!G2:G1411)</f>
        <v>0</v>
      </c>
      <c r="B26" s="48" t="s">
        <v>3484</v>
      </c>
      <c r="C26" s="47">
        <f>IF(D26="-","",LOOKUP(D26,'Card Library'!A2:A1411,'Card Library'!G2:G1411))</f>
        <v>3</v>
      </c>
      <c r="D26" s="48" t="s">
        <v>3507</v>
      </c>
      <c r="E26" s="47">
        <f>IF(F26="-","",LOOKUP(F26,'Card Library'!A2:A1411,'Card Library'!G2:G1411))</f>
        <v>2</v>
      </c>
      <c r="F26" s="51" t="s">
        <v>3515</v>
      </c>
      <c r="G26" s="97"/>
      <c r="H26" s="76">
        <f>LOOKUP(I26,'Card Library'!A2:A1411,'Card Library'!G2:G1411)</f>
        <v>4</v>
      </c>
      <c r="I26" s="71" t="s">
        <v>64</v>
      </c>
      <c r="J26" s="72">
        <f>IF(K26="-","",LOOKUP(K26,'Card Library'!A2:A1411,'Card Library'!G2:G1411))</f>
        <v>2</v>
      </c>
      <c r="K26" s="71" t="s">
        <v>72</v>
      </c>
      <c r="L26" s="72">
        <f>IF(M26="-","",LOOKUP(M26,'Card Library'!A2:A1411,'Card Library'!G2:G1411))</f>
        <v>0</v>
      </c>
      <c r="M26" s="73" t="s">
        <v>241</v>
      </c>
    </row>
    <row r="27" spans="1:13" s="37" customFormat="1" ht="12" customHeight="1">
      <c r="B27" s="32"/>
      <c r="C27" s="40"/>
      <c r="D27" s="32"/>
      <c r="E27" s="40"/>
      <c r="F27" s="32"/>
      <c r="G27" s="36"/>
      <c r="H27" s="36"/>
      <c r="I27" s="32"/>
      <c r="J27" s="40"/>
      <c r="K27" s="32"/>
      <c r="L27" s="40"/>
      <c r="M27" s="32"/>
    </row>
    <row r="28" spans="1:13" ht="12" customHeight="1">
      <c r="A28" s="93" t="s">
        <v>3716</v>
      </c>
      <c r="B28" s="94"/>
      <c r="C28" s="55" t="s">
        <v>3780</v>
      </c>
      <c r="G28" s="95">
        <v>6</v>
      </c>
      <c r="K28" s="35" t="s">
        <v>3769</v>
      </c>
      <c r="L28" s="98" t="s">
        <v>3717</v>
      </c>
      <c r="M28" s="99"/>
    </row>
    <row r="29" spans="1:13" ht="12" customHeight="1">
      <c r="A29" s="52">
        <f>LOOKUP(B29,'Card Library'!A2:A1411,'Card Library'!G2:G1411)</f>
        <v>4</v>
      </c>
      <c r="B29" s="44" t="s">
        <v>347</v>
      </c>
      <c r="C29" s="43">
        <f>IF(D29="-","",LOOKUP(D29,'Card Library'!A2:A1411,'Card Library'!G2:G1411))</f>
        <v>1</v>
      </c>
      <c r="D29" s="44" t="s">
        <v>363</v>
      </c>
      <c r="E29" s="43">
        <f>IF(F29="-","",LOOKUP(F29,'Card Library'!A2:A1411,'Card Library'!G2:G1411))</f>
        <v>3</v>
      </c>
      <c r="F29" s="49" t="s">
        <v>447</v>
      </c>
      <c r="G29" s="96"/>
      <c r="H29" s="52">
        <f>LOOKUP(I29,'Card Library'!A2:A1411,'Card Library'!G2:G1411)</f>
        <v>0</v>
      </c>
      <c r="I29" s="44" t="s">
        <v>758</v>
      </c>
      <c r="J29" s="43">
        <f>IF(K29="-","",LOOKUP(K29,'Card Library'!A2:A1411,'Card Library'!G2:G1411))</f>
        <v>2</v>
      </c>
      <c r="K29" s="44" t="s">
        <v>766</v>
      </c>
      <c r="L29" s="43">
        <f>IF(M29="-","",LOOKUP(M29,'Card Library'!A2:A1411,'Card Library'!G2:G1411))</f>
        <v>2</v>
      </c>
      <c r="M29" s="49" t="s">
        <v>814</v>
      </c>
    </row>
    <row r="30" spans="1:13" ht="12" customHeight="1">
      <c r="A30" s="53">
        <f>LOOKUP(B30,'Card Library'!A2:A1411,'Card Library'!G2:G1411)</f>
        <v>4</v>
      </c>
      <c r="B30" s="46" t="s">
        <v>485</v>
      </c>
      <c r="C30" s="45">
        <f>IF(D30="-","",LOOKUP(D30,'Card Library'!A2:A1411,'Card Library'!G2:G1411))</f>
        <v>2</v>
      </c>
      <c r="D30" s="46" t="s">
        <v>529</v>
      </c>
      <c r="E30" s="45">
        <f>IF(F30="-","",LOOKUP(F30,'Card Library'!A2:A1411,'Card Library'!G2:G1411))</f>
        <v>1</v>
      </c>
      <c r="F30" s="50" t="s">
        <v>540</v>
      </c>
      <c r="G30" s="96"/>
      <c r="H30" s="53">
        <f>LOOKUP(I30,'Card Library'!A2:A1411,'Card Library'!G2:G1411)</f>
        <v>1</v>
      </c>
      <c r="I30" s="46" t="s">
        <v>826</v>
      </c>
      <c r="J30" s="45">
        <f>IF(K30="-","",LOOKUP(K30,'Card Library'!A2:A1411,'Card Library'!G2:G1411))</f>
        <v>1</v>
      </c>
      <c r="K30" s="46" t="s">
        <v>855</v>
      </c>
      <c r="L30" s="45">
        <f>IF(M30="-","",LOOKUP(M30,'Card Library'!A2:A1411,'Card Library'!G2:G1411))</f>
        <v>0</v>
      </c>
      <c r="M30" s="50" t="s">
        <v>934</v>
      </c>
    </row>
    <row r="31" spans="1:13" ht="12" customHeight="1">
      <c r="A31" s="54">
        <f>LOOKUP(B31,'Card Library'!A2:A1411,'Card Library'!G2:G1411)</f>
        <v>1</v>
      </c>
      <c r="B31" s="48" t="s">
        <v>584</v>
      </c>
      <c r="C31" s="47">
        <f>IF(D31="-","",LOOKUP(D31,'Card Library'!A2:A1411,'Card Library'!G2:G1411))</f>
        <v>4</v>
      </c>
      <c r="D31" s="48" t="s">
        <v>702</v>
      </c>
      <c r="E31" s="47">
        <f>IF(F31="-","",LOOKUP(F31,'Card Library'!A2:A1411,'Card Library'!G2:G1411))</f>
        <v>1</v>
      </c>
      <c r="F31" s="51" t="s">
        <v>713</v>
      </c>
      <c r="G31" s="97"/>
      <c r="H31" s="54">
        <f>LOOKUP(I31,'Card Library'!A2:A1411,'Card Library'!G2:G1411)</f>
        <v>1</v>
      </c>
      <c r="I31" s="48" t="s">
        <v>1013</v>
      </c>
      <c r="J31" s="47">
        <f>IF(K31="-","",LOOKUP(K31,'Card Library'!A2:A1411,'Card Library'!G2:G1411))</f>
        <v>1</v>
      </c>
      <c r="K31" s="48" t="s">
        <v>3771</v>
      </c>
      <c r="L31" s="47">
        <f>IF(M31="-","",LOOKUP(M31,'Card Library'!A2:A1411,'Card Library'!G2:G1411))</f>
        <v>4</v>
      </c>
      <c r="M31" s="51" t="s">
        <v>1108</v>
      </c>
    </row>
    <row r="32" spans="1:13" s="37" customFormat="1" ht="12" customHeight="1">
      <c r="B32" s="32"/>
      <c r="C32" s="40"/>
      <c r="D32" s="32"/>
      <c r="E32" s="40"/>
      <c r="F32" s="32"/>
      <c r="G32" s="36"/>
      <c r="H32" s="36"/>
      <c r="I32" s="32"/>
      <c r="J32" s="40"/>
      <c r="K32" s="32"/>
      <c r="L32" s="40"/>
      <c r="M32" s="32"/>
    </row>
    <row r="33" spans="1:16" ht="12" customHeight="1">
      <c r="A33" s="93" t="s">
        <v>3716</v>
      </c>
      <c r="B33" s="94"/>
      <c r="C33" s="55" t="s">
        <v>3779</v>
      </c>
      <c r="G33" s="95">
        <v>7</v>
      </c>
      <c r="K33" s="35" t="s">
        <v>3772</v>
      </c>
      <c r="L33" s="98" t="s">
        <v>3717</v>
      </c>
      <c r="M33" s="99"/>
    </row>
    <row r="34" spans="1:16" ht="12" customHeight="1">
      <c r="A34" s="52">
        <f>LOOKUP(B34,'Card Library'!A2:A1411,'Card Library'!G2:G1411)</f>
        <v>2</v>
      </c>
      <c r="B34" s="44" t="s">
        <v>1164</v>
      </c>
      <c r="C34" s="43">
        <f>IF(D34="-","",LOOKUP(D34,'Card Library'!A2:A1411,'Card Library'!G2:G1411))</f>
        <v>3</v>
      </c>
      <c r="D34" s="44" t="s">
        <v>1194</v>
      </c>
      <c r="E34" s="43">
        <f>IF(F34="-","",LOOKUP(F34,'Card Library'!A2:A1411,'Card Library'!G2:G1411))</f>
        <v>1</v>
      </c>
      <c r="F34" s="49" t="s">
        <v>1221</v>
      </c>
      <c r="G34" s="96"/>
      <c r="H34" s="52">
        <f>LOOKUP(I34,'Card Library'!A2:A1411,'Card Library'!G2:G1411)</f>
        <v>1</v>
      </c>
      <c r="I34" s="44" t="s">
        <v>1343</v>
      </c>
      <c r="J34" s="43">
        <f>IF(K34="-","",LOOKUP(K34,'Card Library'!A2:A1411,'Card Library'!G2:G1411))</f>
        <v>0</v>
      </c>
      <c r="K34" s="44" t="s">
        <v>1370</v>
      </c>
      <c r="L34" s="43">
        <f>IF(M34="-","",LOOKUP(M34,'Card Library'!A2:A1411,'Card Library'!G2:G1411))</f>
        <v>4</v>
      </c>
      <c r="M34" s="49" t="s">
        <v>1512</v>
      </c>
    </row>
    <row r="35" spans="1:16" ht="12" customHeight="1">
      <c r="A35" s="53">
        <f>LOOKUP(B35,'Card Library'!A2:A1411,'Card Library'!G2:G1411)</f>
        <v>1</v>
      </c>
      <c r="B35" s="46" t="s">
        <v>1228</v>
      </c>
      <c r="C35" s="45">
        <f>IF(D35="-","",LOOKUP(D35,'Card Library'!A2:A1411,'Card Library'!G2:G1411))</f>
        <v>1</v>
      </c>
      <c r="D35" s="46" t="s">
        <v>1255</v>
      </c>
      <c r="E35" s="45">
        <f>IF(F35="-","",LOOKUP(F35,'Card Library'!A2:A1411,'Card Library'!G2:G1411))</f>
        <v>0</v>
      </c>
      <c r="F35" s="50" t="s">
        <v>1296</v>
      </c>
      <c r="G35" s="96"/>
      <c r="H35" s="53">
        <f>LOOKUP(I35,'Card Library'!A2:A1411,'Card Library'!G2:G1411)</f>
        <v>1</v>
      </c>
      <c r="I35" s="46" t="s">
        <v>1518</v>
      </c>
      <c r="J35" s="45">
        <f>IF(K35="-","",LOOKUP(K35,'Card Library'!A2:A1411,'Card Library'!G2:G1411))</f>
        <v>0</v>
      </c>
      <c r="K35" s="46" t="s">
        <v>1571</v>
      </c>
      <c r="L35" s="45">
        <f>IF(M35="-","",LOOKUP(M35,'Card Library'!A2:A1411,'Card Library'!G2:G1411))</f>
        <v>2</v>
      </c>
      <c r="M35" s="50" t="s">
        <v>1630</v>
      </c>
    </row>
    <row r="36" spans="1:16" ht="12" customHeight="1">
      <c r="A36" s="54">
        <f>LOOKUP(B36,'Card Library'!A2:A1411,'Card Library'!G2:G1411)</f>
        <v>4</v>
      </c>
      <c r="B36" s="48" t="s">
        <v>1309</v>
      </c>
      <c r="C36" s="47">
        <f>IF(D36="-","",LOOKUP(D36,'Card Library'!A2:A1411,'Card Library'!G2:G1411))</f>
        <v>0</v>
      </c>
      <c r="D36" s="48" t="s">
        <v>1314</v>
      </c>
      <c r="E36" s="47">
        <f>IF(F36="-","",LOOKUP(F36,'Card Library'!A2:A1411,'Card Library'!G2:G1411))</f>
        <v>1</v>
      </c>
      <c r="F36" s="51" t="s">
        <v>1323</v>
      </c>
      <c r="G36" s="97"/>
      <c r="H36" s="54">
        <f>LOOKUP(I36,'Card Library'!A2:A1411,'Card Library'!G2:G1411)</f>
        <v>1</v>
      </c>
      <c r="I36" s="48" t="s">
        <v>1633</v>
      </c>
      <c r="J36" s="47">
        <f>IF(K36="-","",LOOKUP(K36,'Card Library'!A2:A1411,'Card Library'!G2:G1411))</f>
        <v>0</v>
      </c>
      <c r="K36" s="48" t="s">
        <v>1726</v>
      </c>
      <c r="L36" s="47">
        <f>IF(M36="-","",LOOKUP(M36,'Card Library'!A2:A1411,'Card Library'!G2:G1411))</f>
        <v>1</v>
      </c>
      <c r="M36" s="51" t="s">
        <v>1737</v>
      </c>
      <c r="P36" s="37"/>
    </row>
    <row r="37" spans="1:16" s="37" customFormat="1" ht="12" customHeight="1">
      <c r="B37" s="32"/>
      <c r="C37" s="40"/>
      <c r="D37" s="32"/>
      <c r="E37" s="40"/>
      <c r="F37" s="32"/>
      <c r="G37" s="36"/>
      <c r="H37" s="36"/>
      <c r="I37" s="32"/>
      <c r="J37" s="40"/>
      <c r="K37" s="32"/>
      <c r="L37" s="40"/>
      <c r="M37" s="32"/>
    </row>
    <row r="38" spans="1:16" ht="12" customHeight="1">
      <c r="A38" s="93" t="s">
        <v>3716</v>
      </c>
      <c r="B38" s="94"/>
      <c r="C38" s="55" t="s">
        <v>3778</v>
      </c>
      <c r="G38" s="95">
        <v>8</v>
      </c>
      <c r="K38" s="35" t="s">
        <v>3773</v>
      </c>
      <c r="L38" s="98" t="s">
        <v>3717</v>
      </c>
      <c r="M38" s="99"/>
    </row>
    <row r="39" spans="1:16" ht="12" customHeight="1">
      <c r="A39" s="52">
        <f>LOOKUP(B39,'Card Library'!A2:A1411,'Card Library'!G2:G1411)</f>
        <v>2</v>
      </c>
      <c r="B39" s="44" t="s">
        <v>1936</v>
      </c>
      <c r="C39" s="43">
        <f>IF(D39="-","",LOOKUP(D39,'Card Library'!A2:A1411,'Card Library'!G2:G1411))</f>
        <v>1</v>
      </c>
      <c r="D39" s="44" t="s">
        <v>1956</v>
      </c>
      <c r="E39" s="43">
        <f>IF(F39="-","",LOOKUP(F39,'Card Library'!A2:A1411,'Card Library'!G2:G1411))</f>
        <v>2</v>
      </c>
      <c r="F39" s="49" t="s">
        <v>2003</v>
      </c>
      <c r="G39" s="96"/>
      <c r="H39" s="52">
        <f>LOOKUP(I39,'Card Library'!A2:A1411,'Card Library'!G2:G1411)</f>
        <v>0</v>
      </c>
      <c r="I39" s="44" t="s">
        <v>2134</v>
      </c>
      <c r="J39" s="43">
        <f>IF(K39="-","",LOOKUP(K39,'Card Library'!A2:A1411,'Card Library'!G2:G1411))</f>
        <v>4</v>
      </c>
      <c r="K39" s="44" t="s">
        <v>2142</v>
      </c>
      <c r="L39" s="43">
        <f>IF(M39="-","",LOOKUP(M39,'Card Library'!A2:A1411,'Card Library'!G2:G1411))</f>
        <v>1</v>
      </c>
      <c r="M39" s="49" t="s">
        <v>2184</v>
      </c>
    </row>
    <row r="40" spans="1:16" ht="12" customHeight="1">
      <c r="A40" s="53">
        <f>LOOKUP(B40,'Card Library'!A2:A1411,'Card Library'!G2:G1411)</f>
        <v>1</v>
      </c>
      <c r="B40" s="46" t="s">
        <v>2042</v>
      </c>
      <c r="C40" s="45">
        <f>IF(D40="-","",LOOKUP(D40,'Card Library'!A2:A1411,'Card Library'!G2:G1411))</f>
        <v>4</v>
      </c>
      <c r="D40" s="46" t="s">
        <v>2058</v>
      </c>
      <c r="E40" s="45">
        <f>IF(F40="-","",LOOKUP(F40,'Card Library'!A2:A1411,'Card Library'!G2:G1411))</f>
        <v>3</v>
      </c>
      <c r="F40" s="50" t="s">
        <v>2060</v>
      </c>
      <c r="G40" s="96"/>
      <c r="H40" s="53">
        <f>LOOKUP(I40,'Card Library'!A2:A1411,'Card Library'!G2:G1411)</f>
        <v>2</v>
      </c>
      <c r="I40" s="46" t="s">
        <v>2190</v>
      </c>
      <c r="J40" s="45">
        <f>IF(K40="-","",LOOKUP(K40,'Card Library'!A2:A1411,'Card Library'!G2:G1411))</f>
        <v>2</v>
      </c>
      <c r="K40" s="46" t="s">
        <v>2207</v>
      </c>
      <c r="L40" s="45">
        <f>IF(M40="-","",LOOKUP(M40,'Card Library'!A2:A1411,'Card Library'!G2:G1411))</f>
        <v>4</v>
      </c>
      <c r="M40" s="50" t="s">
        <v>2265</v>
      </c>
    </row>
    <row r="41" spans="1:16" ht="12" customHeight="1">
      <c r="A41" s="54">
        <f>LOOKUP(B41,'Card Library'!A2:A1411,'Card Library'!G2:G1411)</f>
        <v>1</v>
      </c>
      <c r="B41" s="48" t="s">
        <v>2067</v>
      </c>
      <c r="C41" s="47">
        <f>IF(D41="-","",LOOKUP(D41,'Card Library'!A2:A1411,'Card Library'!G2:G1411))</f>
        <v>1</v>
      </c>
      <c r="D41" s="48" t="s">
        <v>2087</v>
      </c>
      <c r="E41" s="47">
        <f>IF(F41="-","",LOOKUP(F41,'Card Library'!A2:A1411,'Card Library'!G2:G1411))</f>
        <v>1</v>
      </c>
      <c r="F41" s="51" t="s">
        <v>2092</v>
      </c>
      <c r="G41" s="97"/>
      <c r="H41" s="54">
        <f>LOOKUP(I41,'Card Library'!A2:A1411,'Card Library'!G2:G1411)</f>
        <v>1</v>
      </c>
      <c r="I41" s="48" t="s">
        <v>2277</v>
      </c>
      <c r="J41" s="47">
        <f>IF(K41="-","",LOOKUP(K41,'Card Library'!A2:A1411,'Card Library'!G2:G1411))</f>
        <v>4</v>
      </c>
      <c r="K41" s="48" t="s">
        <v>2296</v>
      </c>
      <c r="L41" s="47">
        <f>IF(M41="-","",LOOKUP(M41,'Card Library'!A2:A1411,'Card Library'!G2:G1411))</f>
        <v>4</v>
      </c>
      <c r="M41" s="51" t="s">
        <v>2333</v>
      </c>
    </row>
    <row r="42" spans="1:16" s="37" customFormat="1" ht="12" customHeight="1">
      <c r="B42" s="32"/>
      <c r="C42" s="40"/>
      <c r="D42" s="32"/>
      <c r="E42" s="40"/>
      <c r="F42" s="32"/>
      <c r="G42" s="36"/>
      <c r="H42" s="36"/>
      <c r="I42" s="32"/>
      <c r="J42" s="40"/>
      <c r="K42" s="32"/>
      <c r="L42" s="40"/>
      <c r="M42" s="32"/>
    </row>
    <row r="43" spans="1:16" ht="12" customHeight="1">
      <c r="A43" s="93" t="s">
        <v>3716</v>
      </c>
      <c r="B43" s="94"/>
      <c r="C43" s="55" t="s">
        <v>3777</v>
      </c>
      <c r="G43" s="95">
        <v>9</v>
      </c>
      <c r="K43" s="35" t="s">
        <v>3774</v>
      </c>
      <c r="L43" s="98" t="s">
        <v>3717</v>
      </c>
      <c r="M43" s="99"/>
    </row>
    <row r="44" spans="1:16" ht="12" customHeight="1">
      <c r="A44" s="52">
        <f>LOOKUP(B44,'Card Library'!A2:A1411,'Card Library'!G2:G1411)</f>
        <v>0</v>
      </c>
      <c r="B44" s="44" t="s">
        <v>2375</v>
      </c>
      <c r="C44" s="43">
        <f>IF(D44="-","",LOOKUP(D44,'Card Library'!A2:A1411,'Card Library'!G2:G1411))</f>
        <v>0</v>
      </c>
      <c r="D44" s="44" t="s">
        <v>2412</v>
      </c>
      <c r="E44" s="43">
        <f>IF(F44="-","",LOOKUP(F44,'Card Library'!A2:A1411,'Card Library'!G2:G1411))</f>
        <v>0</v>
      </c>
      <c r="F44" s="49" t="s">
        <v>2488</v>
      </c>
      <c r="G44" s="96"/>
      <c r="H44" s="52">
        <f>LOOKUP(I44,'Card Library'!A2:A1411,'Card Library'!G2:G1411)</f>
        <v>1</v>
      </c>
      <c r="I44" s="44" t="s">
        <v>2805</v>
      </c>
      <c r="J44" s="43">
        <f>IF(K44="-","",LOOKUP(K44,'Card Library'!A2:A1411,'Card Library'!G2:G1411))</f>
        <v>1</v>
      </c>
      <c r="K44" s="44" t="s">
        <v>2867</v>
      </c>
      <c r="L44" s="43">
        <f>IF(M44="-","",LOOKUP(M44,'Card Library'!A2:A1411,'Card Library'!G2:G1411))</f>
        <v>1</v>
      </c>
      <c r="M44" s="49" t="s">
        <v>2925</v>
      </c>
    </row>
    <row r="45" spans="1:16" ht="12" customHeight="1">
      <c r="A45" s="53">
        <f>LOOKUP(B45,'Card Library'!A2:A1411,'Card Library'!G2:G1411)</f>
        <v>0</v>
      </c>
      <c r="B45" s="46" t="s">
        <v>2497</v>
      </c>
      <c r="C45" s="45">
        <f>IF(D45="-","",LOOKUP(D45,'Card Library'!A2:A1411,'Card Library'!G2:G1411))</f>
        <v>0</v>
      </c>
      <c r="D45" s="46" t="s">
        <v>2499</v>
      </c>
      <c r="E45" s="45">
        <f>IF(F45="-","",LOOKUP(F45,'Card Library'!A2:A1411,'Card Library'!G2:G1411))</f>
        <v>1</v>
      </c>
      <c r="F45" s="50" t="s">
        <v>2501</v>
      </c>
      <c r="G45" s="96"/>
      <c r="H45" s="53">
        <f>LOOKUP(I45,'Card Library'!A2:A1411,'Card Library'!G2:G1411)</f>
        <v>0</v>
      </c>
      <c r="I45" s="46" t="s">
        <v>3000</v>
      </c>
      <c r="J45" s="45">
        <f>IF(K45="-","",LOOKUP(K45,'Card Library'!A2:A1411,'Card Library'!G2:G1411))</f>
        <v>1</v>
      </c>
      <c r="K45" s="46" t="s">
        <v>3021</v>
      </c>
      <c r="L45" s="45">
        <f>IF(M45="-","",LOOKUP(M45,'Card Library'!A2:A1411,'Card Library'!G2:G1411))</f>
        <v>4</v>
      </c>
      <c r="M45" s="50" t="s">
        <v>3038</v>
      </c>
    </row>
    <row r="46" spans="1:16" ht="12" customHeight="1">
      <c r="A46" s="54">
        <f>LOOKUP(B46,'Card Library'!A2:A1411,'Card Library'!G2:G1411)</f>
        <v>1</v>
      </c>
      <c r="B46" s="48" t="s">
        <v>2535</v>
      </c>
      <c r="C46" s="47">
        <f>IF(D46="-","",LOOKUP(D46,'Card Library'!A2:A1411,'Card Library'!G2:G1411))</f>
        <v>1</v>
      </c>
      <c r="D46" s="48" t="s">
        <v>2652</v>
      </c>
      <c r="E46" s="47">
        <f>IF(F46="-","",LOOKUP(F46,'Card Library'!A2:A1411,'Card Library'!G2:G1411))</f>
        <v>4</v>
      </c>
      <c r="F46" s="51" t="s">
        <v>2666</v>
      </c>
      <c r="G46" s="97"/>
      <c r="H46" s="54">
        <f>LOOKUP(I46,'Card Library'!A2:A1411,'Card Library'!G2:G1411)</f>
        <v>2</v>
      </c>
      <c r="I46" s="48" t="s">
        <v>3102</v>
      </c>
      <c r="J46" s="47">
        <f>IF(K46="-","",LOOKUP(K46,'Card Library'!A2:A1411,'Card Library'!G2:G1411))</f>
        <v>2</v>
      </c>
      <c r="K46" s="48" t="s">
        <v>3111</v>
      </c>
      <c r="L46" s="47">
        <f>IF(M46="-","",LOOKUP(M46,'Card Library'!A2:A1411,'Card Library'!G2:G1411))</f>
        <v>0</v>
      </c>
      <c r="M46" s="51" t="s">
        <v>3121</v>
      </c>
    </row>
    <row r="47" spans="1:16" s="37" customFormat="1" ht="12" customHeight="1">
      <c r="B47" s="32"/>
      <c r="C47" s="40"/>
      <c r="D47" s="32"/>
      <c r="E47" s="40"/>
      <c r="F47" s="32"/>
      <c r="G47" s="36"/>
      <c r="H47" s="36"/>
      <c r="I47" s="32"/>
      <c r="J47" s="40"/>
      <c r="K47" s="32"/>
      <c r="L47" s="40"/>
      <c r="M47" s="32"/>
    </row>
    <row r="48" spans="1:16" ht="12" customHeight="1">
      <c r="A48" s="93" t="s">
        <v>3716</v>
      </c>
      <c r="B48" s="94"/>
      <c r="C48" s="55" t="s">
        <v>3776</v>
      </c>
      <c r="G48" s="95">
        <v>10</v>
      </c>
      <c r="K48" s="35" t="s">
        <v>3775</v>
      </c>
      <c r="L48" s="98" t="s">
        <v>3717</v>
      </c>
      <c r="M48" s="99"/>
    </row>
    <row r="49" spans="1:13" ht="12" customHeight="1">
      <c r="A49" s="52">
        <f>LOOKUP(B49,'Card Library'!A2:A1411,'Card Library'!G2:G1411)</f>
        <v>1</v>
      </c>
      <c r="B49" s="44" t="s">
        <v>3140</v>
      </c>
      <c r="C49" s="43">
        <f>IF(D49="-","",LOOKUP(D49,'Card Library'!A2:A1411,'Card Library'!G2:G1411))</f>
        <v>1</v>
      </c>
      <c r="D49" s="44" t="s">
        <v>3200</v>
      </c>
      <c r="E49" s="43">
        <f>IF(F49="-","",LOOKUP(F49,'Card Library'!A2:A1411,'Card Library'!G2:G1411))</f>
        <v>1</v>
      </c>
      <c r="F49" s="49" t="s">
        <v>3280</v>
      </c>
      <c r="G49" s="96"/>
      <c r="H49" s="52">
        <f>LOOKUP(I49,'Card Library'!A2:A1411,'Card Library'!G2:G1411)</f>
        <v>1</v>
      </c>
      <c r="I49" s="44" t="s">
        <v>3527</v>
      </c>
      <c r="J49" s="43">
        <f>IF(K49="-","",LOOKUP(K49,'Card Library'!A2:A1411,'Card Library'!G2:G1411))</f>
        <v>2</v>
      </c>
      <c r="K49" s="44" t="s">
        <v>3583</v>
      </c>
      <c r="L49" s="43">
        <f>IF(M49="-","",LOOKUP(M49,'Card Library'!A2:A1411,'Card Library'!G2:G1411))</f>
        <v>0</v>
      </c>
      <c r="M49" s="49" t="s">
        <v>3585</v>
      </c>
    </row>
    <row r="50" spans="1:13" ht="12" customHeight="1">
      <c r="A50" s="53">
        <f>LOOKUP(B50,'Card Library'!A2:A1411,'Card Library'!G2:G1411)</f>
        <v>0</v>
      </c>
      <c r="B50" s="46" t="s">
        <v>3303</v>
      </c>
      <c r="C50" s="45">
        <f>IF(D50="-","",LOOKUP(D50,'Card Library'!A2:A1411,'Card Library'!G2:G1411))</f>
        <v>2</v>
      </c>
      <c r="D50" s="46" t="s">
        <v>3316</v>
      </c>
      <c r="E50" s="45">
        <f>IF(F50="-","",LOOKUP(F50,'Card Library'!A2:A1411,'Card Library'!G2:G1411))</f>
        <v>0</v>
      </c>
      <c r="F50" s="50" t="s">
        <v>3377</v>
      </c>
      <c r="G50" s="96"/>
      <c r="H50" s="53">
        <f>LOOKUP(I50,'Card Library'!A2:A1411,'Card Library'!G2:G1411)</f>
        <v>2</v>
      </c>
      <c r="I50" s="46" t="s">
        <v>3595</v>
      </c>
      <c r="J50" s="45">
        <f>IF(K50="-","",LOOKUP(K50,'Card Library'!A2:A1411,'Card Library'!G2:G1411))</f>
        <v>1</v>
      </c>
      <c r="K50" s="46" t="s">
        <v>3615</v>
      </c>
      <c r="L50" s="45">
        <f>IF(M50="-","",LOOKUP(M50,'Card Library'!A2:A1411,'Card Library'!G2:G1411))</f>
        <v>1</v>
      </c>
      <c r="M50" s="50" t="s">
        <v>3626</v>
      </c>
    </row>
    <row r="51" spans="1:13" ht="12" customHeight="1">
      <c r="A51" s="54">
        <f>LOOKUP(B51,'Card Library'!A2:A1411,'Card Library'!G2:G1411)</f>
        <v>0</v>
      </c>
      <c r="B51" s="48" t="s">
        <v>3409</v>
      </c>
      <c r="C51" s="47">
        <f>IF(D51="-","",LOOKUP(D51,'Card Library'!A2:A1411,'Card Library'!G2:G1411))</f>
        <v>2</v>
      </c>
      <c r="D51" s="48" t="s">
        <v>3418</v>
      </c>
      <c r="E51" s="47">
        <f>IF(F51="-","",LOOKUP(F51,'Card Library'!A2:A1411,'Card Library'!G2:G1411))</f>
        <v>3</v>
      </c>
      <c r="F51" s="51" t="s">
        <v>3440</v>
      </c>
      <c r="G51" s="97"/>
      <c r="H51" s="54">
        <f>LOOKUP(I51,'Card Library'!A2:A1411,'Card Library'!G2:G1411)</f>
        <v>0</v>
      </c>
      <c r="I51" s="48" t="s">
        <v>3644</v>
      </c>
      <c r="J51" s="47">
        <f>IF(K51="-","",LOOKUP(K51,'Card Library'!A2:A1411,'Card Library'!G2:G1411))</f>
        <v>4</v>
      </c>
      <c r="K51" s="48" t="s">
        <v>3676</v>
      </c>
      <c r="L51" s="47">
        <f>IF(M51="-","",LOOKUP(M51,'Card Library'!A2:A1411,'Card Library'!G2:G1411))</f>
        <v>2</v>
      </c>
      <c r="M51" s="51" t="s">
        <v>3683</v>
      </c>
    </row>
    <row r="52" spans="1:13" s="37" customFormat="1" ht="12" customHeight="1">
      <c r="B52" s="32"/>
      <c r="C52" s="40"/>
      <c r="D52" s="32"/>
      <c r="E52" s="40"/>
      <c r="F52" s="32"/>
      <c r="G52" s="36"/>
      <c r="H52" s="36"/>
      <c r="I52" s="32"/>
      <c r="J52" s="40"/>
      <c r="K52" s="32"/>
      <c r="L52" s="40"/>
      <c r="M52" s="32"/>
    </row>
    <row r="53" spans="1:13" ht="12" customHeight="1">
      <c r="A53" s="93" t="s">
        <v>3716</v>
      </c>
      <c r="B53" s="94"/>
      <c r="C53" s="55" t="s">
        <v>3782</v>
      </c>
      <c r="G53" s="95">
        <v>11</v>
      </c>
      <c r="K53" s="35" t="s">
        <v>3799</v>
      </c>
      <c r="L53" s="98" t="s">
        <v>3717</v>
      </c>
      <c r="M53" s="99"/>
    </row>
    <row r="54" spans="1:13" ht="12" customHeight="1">
      <c r="A54" s="52">
        <f>LOOKUP(B54,'Card Library'!A2:A1411,'Card Library'!G2:G1411)</f>
        <v>4</v>
      </c>
      <c r="B54" s="44" t="s">
        <v>883</v>
      </c>
      <c r="C54" s="43">
        <f>IF(D54="-","",LOOKUP(D54,'Card Library'!A2:A1411,'Card Library'!G2:G1411))</f>
        <v>4</v>
      </c>
      <c r="D54" s="44" t="s">
        <v>1389</v>
      </c>
      <c r="E54" s="43">
        <f>IF(F54="-","",LOOKUP(F54,'Card Library'!A2:A1411,'Card Library'!G2:G1411))</f>
        <v>4</v>
      </c>
      <c r="F54" s="49" t="s">
        <v>1477</v>
      </c>
      <c r="G54" s="96"/>
      <c r="H54" s="81">
        <f>LOOKUP(I54,'Card Library'!A2:A1411,'Card Library'!G2:G1411)</f>
        <v>4</v>
      </c>
      <c r="I54" s="66" t="s">
        <v>1439</v>
      </c>
      <c r="J54" s="65">
        <f>IF(K54="-","",LOOKUP(K54,'Card Library'!A2:A1411,'Card Library'!G2:G1411))</f>
        <v>4</v>
      </c>
      <c r="K54" s="82" t="s">
        <v>3505</v>
      </c>
      <c r="L54" s="77">
        <f>IF(M54="-","",LOOKUP(M54,'Card Library'!A2:A1411,'Card Library'!G2:G1411))</f>
        <v>0</v>
      </c>
      <c r="M54" s="49" t="s">
        <v>405</v>
      </c>
    </row>
    <row r="55" spans="1:13" ht="12" customHeight="1">
      <c r="A55" s="69">
        <f>LOOKUP(B55,'Card Library'!A2:A1411,'Card Library'!G2:G1411)</f>
        <v>4</v>
      </c>
      <c r="B55" s="68" t="s">
        <v>1587</v>
      </c>
      <c r="C55" s="78">
        <f>IF(D55="-","",LOOKUP(D55,'Card Library'!A2:A1411,'Card Library'!G2:G1411))</f>
        <v>2</v>
      </c>
      <c r="D55" s="68" t="s">
        <v>2052</v>
      </c>
      <c r="E55" s="78">
        <f>IF(F55="-","",LOOKUP(F55,'Card Library'!A2:A1411,'Card Library'!G2:G1411))</f>
        <v>4</v>
      </c>
      <c r="F55" s="79" t="s">
        <v>2281</v>
      </c>
      <c r="G55" s="96"/>
      <c r="H55" s="52">
        <f>LOOKUP(I55,'Card Library'!A2:A1411,'Card Library'!G2:G1411)</f>
        <v>0</v>
      </c>
      <c r="I55" s="44" t="s">
        <v>571</v>
      </c>
      <c r="J55" s="43">
        <f>IF(K55="-","",LOOKUP(K55,'Card Library'!A2:A1411,'Card Library'!G2:G1411))</f>
        <v>1</v>
      </c>
      <c r="K55" s="44" t="s">
        <v>3783</v>
      </c>
      <c r="L55" s="78">
        <f>IF(M55="-","",LOOKUP(M55,'Card Library'!A2:A1411,'Card Library'!G2:G1411))</f>
        <v>0</v>
      </c>
      <c r="M55" s="79" t="s">
        <v>1914</v>
      </c>
    </row>
    <row r="56" spans="1:13" ht="12" customHeight="1">
      <c r="A56" s="76">
        <f>LOOKUP(B56,'Card Library'!A2:A1411,'Card Library'!G2:G1411)</f>
        <v>4</v>
      </c>
      <c r="B56" s="71" t="s">
        <v>1433</v>
      </c>
      <c r="C56" s="72">
        <f>IF(D56="-","",LOOKUP(D56,'Card Library'!A2:A1411,'Card Library'!G2:G1411))</f>
        <v>4</v>
      </c>
      <c r="D56" s="71" t="s">
        <v>1435</v>
      </c>
      <c r="E56" s="72">
        <f>IF(F56="-","",LOOKUP(F56,'Card Library'!A2:A1411,'Card Library'!G2:G1411))</f>
        <v>4</v>
      </c>
      <c r="F56" s="73" t="s">
        <v>1437</v>
      </c>
      <c r="G56" s="97"/>
      <c r="H56" s="54">
        <f>LOOKUP(I56,'Card Library'!A2:A1411,'Card Library'!G2:G1411)</f>
        <v>1</v>
      </c>
      <c r="I56" s="48" t="s">
        <v>3343</v>
      </c>
      <c r="J56" s="47">
        <f>IF(K56="-","",LOOKUP(K56,'Card Library'!A2:A1411,'Card Library'!G2:G1411))</f>
        <v>0</v>
      </c>
      <c r="K56" s="58" t="s">
        <v>3608</v>
      </c>
      <c r="L56" s="70">
        <f>IF(M56="-","",LOOKUP(M56,'Card Library'!A2:A1411,'Card Library'!G2:G1411))</f>
        <v>4</v>
      </c>
      <c r="M56" s="73" t="s">
        <v>414</v>
      </c>
    </row>
    <row r="57" spans="1:13" s="37" customFormat="1" ht="12" customHeight="1">
      <c r="B57" s="32"/>
      <c r="C57" s="40"/>
      <c r="D57" s="32"/>
      <c r="E57" s="40"/>
      <c r="F57" s="32"/>
      <c r="G57" s="36"/>
      <c r="H57" s="36"/>
      <c r="I57" s="32"/>
      <c r="J57" s="40"/>
      <c r="K57" s="32"/>
      <c r="L57" s="40"/>
      <c r="M57" s="32"/>
    </row>
    <row r="58" spans="1:13" ht="12" customHeight="1">
      <c r="A58" s="93" t="s">
        <v>3716</v>
      </c>
      <c r="B58" s="94"/>
      <c r="C58" s="55" t="s">
        <v>3801</v>
      </c>
      <c r="G58" s="95">
        <v>12</v>
      </c>
      <c r="K58" s="35" t="s">
        <v>3800</v>
      </c>
      <c r="L58" s="98" t="s">
        <v>3717</v>
      </c>
      <c r="M58" s="99"/>
    </row>
    <row r="59" spans="1:13" ht="12" customHeight="1">
      <c r="A59" s="52">
        <f>LOOKUP(B59,'Card Library'!A2:A1411,'Card Library'!G2:G1411)</f>
        <v>4</v>
      </c>
      <c r="B59" s="44" t="s">
        <v>748</v>
      </c>
      <c r="C59" s="43">
        <f>IF(D59="-","",LOOKUP(D59,'Card Library'!A2:A1411,'Card Library'!G2:G1411))</f>
        <v>4</v>
      </c>
      <c r="D59" s="44" t="s">
        <v>805</v>
      </c>
      <c r="E59" s="43">
        <f>IF(F59="-","",LOOKUP(F59,'Card Library'!A2:A1411,'Card Library'!G2:G1411))</f>
        <v>3</v>
      </c>
      <c r="F59" s="49" t="s">
        <v>553</v>
      </c>
      <c r="G59" s="96"/>
      <c r="H59" s="52">
        <f>LOOKUP(I59,'Card Library'!A2:A1411,'Card Library'!G2:G1411)</f>
        <v>4</v>
      </c>
      <c r="I59" s="44" t="s">
        <v>1716</v>
      </c>
      <c r="J59" s="43">
        <f>IF(K59="-","",LOOKUP(K59,'Card Library'!A2:A1411,'Card Library'!G2:G1411))</f>
        <v>1</v>
      </c>
      <c r="K59" s="44" t="s">
        <v>1795</v>
      </c>
      <c r="L59" s="43">
        <f>IF(M59="-","",LOOKUP(M59,'Card Library'!A2:A1411,'Card Library'!G2:G1411))</f>
        <v>4</v>
      </c>
      <c r="M59" s="49" t="s">
        <v>2400</v>
      </c>
    </row>
    <row r="60" spans="1:13" ht="12" customHeight="1">
      <c r="A60" s="53">
        <f>LOOKUP(B60,'Card Library'!A2:A1411,'Card Library'!G2:G1411)</f>
        <v>1</v>
      </c>
      <c r="B60" s="46" t="s">
        <v>1051</v>
      </c>
      <c r="C60" s="45">
        <f>IF(D60="-","",LOOKUP(D60,'Card Library'!A2:A1411,'Card Library'!G2:G1411))</f>
        <v>3</v>
      </c>
      <c r="D60" s="46" t="s">
        <v>611</v>
      </c>
      <c r="E60" s="45">
        <f>IF(F60="-","",LOOKUP(F60,'Card Library'!A2:A1411,'Card Library'!G2:G1411))</f>
        <v>3</v>
      </c>
      <c r="F60" s="50" t="s">
        <v>1203</v>
      </c>
      <c r="G60" s="96"/>
      <c r="H60" s="53">
        <f>LOOKUP(I60,'Card Library'!A2:A1411,'Card Library'!G2:G1411)</f>
        <v>3</v>
      </c>
      <c r="I60" s="46" t="s">
        <v>2417</v>
      </c>
      <c r="J60" s="45">
        <f>IF(K60="-","",LOOKUP(K60,'Card Library'!A2:A1411,'Card Library'!G2:G1411))</f>
        <v>4</v>
      </c>
      <c r="K60" s="46" t="s">
        <v>2442</v>
      </c>
      <c r="L60" s="45">
        <f>IF(M60="-","",LOOKUP(M60,'Card Library'!A2:A1411,'Card Library'!G2:G1411))</f>
        <v>4</v>
      </c>
      <c r="M60" s="50" t="s">
        <v>2486</v>
      </c>
    </row>
    <row r="61" spans="1:13" ht="12" customHeight="1">
      <c r="A61" s="54">
        <f>LOOKUP(B61,'Card Library'!A2:A1411,'Card Library'!G2:G1411)</f>
        <v>4</v>
      </c>
      <c r="B61" s="48" t="s">
        <v>1271</v>
      </c>
      <c r="C61" s="47">
        <f>IF(D61="-","",LOOKUP(D61,'Card Library'!A2:A1411,'Card Library'!G2:G1411))</f>
        <v>3</v>
      </c>
      <c r="D61" s="48" t="s">
        <v>1526</v>
      </c>
      <c r="E61" s="47">
        <f>IF(F61="-","",LOOKUP(F61,'Card Library'!A2:A1411,'Card Library'!G2:G1411))</f>
        <v>3</v>
      </c>
      <c r="F61" s="51" t="s">
        <v>1543</v>
      </c>
      <c r="G61" s="97"/>
      <c r="H61" s="54">
        <f>LOOKUP(I61,'Card Library'!A2:A1411,'Card Library'!G2:G1411)</f>
        <v>4</v>
      </c>
      <c r="I61" s="48" t="s">
        <v>2634</v>
      </c>
      <c r="J61" s="47">
        <f>IF(K61="-","",LOOKUP(K61,'Card Library'!A2:A1411,'Card Library'!G2:G1411))</f>
        <v>2</v>
      </c>
      <c r="K61" s="48" t="s">
        <v>3150</v>
      </c>
      <c r="L61" s="47">
        <f>IF(M61="-","",LOOKUP(M61,'Card Library'!A2:A1411,'Card Library'!G2:G1411))</f>
        <v>4</v>
      </c>
      <c r="M61" s="51" t="s">
        <v>634</v>
      </c>
    </row>
    <row r="62" spans="1:13" s="37" customFormat="1" ht="12" customHeight="1">
      <c r="B62" s="32"/>
      <c r="C62" s="40"/>
      <c r="D62" s="32"/>
      <c r="E62" s="40"/>
      <c r="F62" s="32"/>
      <c r="G62" s="36"/>
      <c r="H62" s="36"/>
      <c r="I62" s="32"/>
      <c r="J62" s="40"/>
      <c r="K62" s="32"/>
      <c r="L62" s="40"/>
      <c r="M62" s="32"/>
    </row>
    <row r="63" spans="1:13" ht="12" customHeight="1">
      <c r="A63" s="93" t="s">
        <v>3716</v>
      </c>
      <c r="B63" s="94"/>
      <c r="C63" s="55" t="s">
        <v>3802</v>
      </c>
      <c r="G63" s="95">
        <v>13</v>
      </c>
      <c r="K63" s="35" t="s">
        <v>3784</v>
      </c>
      <c r="L63" s="98" t="s">
        <v>3717</v>
      </c>
      <c r="M63" s="99"/>
    </row>
    <row r="64" spans="1:13" ht="12" customHeight="1">
      <c r="A64" s="76">
        <f>LOOKUP(B64,'Card Library'!A2:A1411,'Card Library'!G2:G1411)</f>
        <v>4</v>
      </c>
      <c r="B64" s="71" t="s">
        <v>3511</v>
      </c>
      <c r="C64" s="72">
        <f>IF(D64="-","",LOOKUP(D64,'Card Library'!A2:A1411,'Card Library'!G2:G1411))</f>
        <v>3</v>
      </c>
      <c r="D64" s="73" t="s">
        <v>216</v>
      </c>
      <c r="E64" s="83">
        <f>IF(F64="-","",LOOKUP(F64,'Card Library'!A2:A1411,'Card Library'!G2:G1411))</f>
        <v>0</v>
      </c>
      <c r="F64" s="49" t="s">
        <v>41</v>
      </c>
      <c r="G64" s="96"/>
      <c r="H64" s="52">
        <f>LOOKUP(I64,'Card Library'!A2:A1411,'Card Library'!G2:G1411)</f>
        <v>0</v>
      </c>
      <c r="I64" s="44" t="s">
        <v>822</v>
      </c>
      <c r="J64" s="43">
        <f>IF(K64="-","",LOOKUP(K64,'Card Library'!A2:A1411,'Card Library'!G2:G1411))</f>
        <v>2</v>
      </c>
      <c r="K64" s="44" t="s">
        <v>864</v>
      </c>
      <c r="L64" s="43">
        <f>IF(M64="-","",LOOKUP(M64,'Card Library'!A2:A1411,'Card Library'!G2:G1411))</f>
        <v>4</v>
      </c>
      <c r="M64" s="49" t="s">
        <v>1007</v>
      </c>
    </row>
    <row r="65" spans="1:13" ht="12" customHeight="1">
      <c r="A65" s="84">
        <f>LOOKUP(B65,'Card Library'!A2:A1411,'Card Library'!G2:G1411)</f>
        <v>1</v>
      </c>
      <c r="B65" s="85" t="s">
        <v>121</v>
      </c>
      <c r="C65" s="86">
        <f>IF(D65="-","",LOOKUP(D65,'Card Library'!A2:A1411,'Card Library'!G2:G1411))</f>
        <v>0</v>
      </c>
      <c r="D65" s="85" t="s">
        <v>543</v>
      </c>
      <c r="E65" s="45">
        <f>IF(F65="-","",LOOKUP(F65,'Card Library'!A2:A1411,'Card Library'!G2:G1411))</f>
        <v>1</v>
      </c>
      <c r="F65" s="50" t="s">
        <v>691</v>
      </c>
      <c r="G65" s="96"/>
      <c r="H65" s="53">
        <f>LOOKUP(I65,'Card Library'!A2:A1411,'Card Library'!G2:G1411)</f>
        <v>1</v>
      </c>
      <c r="I65" s="46" t="s">
        <v>1079</v>
      </c>
      <c r="J65" s="45">
        <f>IF(K65="-","",LOOKUP(K65,'Card Library'!A2:A1411,'Card Library'!G2:G1411))</f>
        <v>3</v>
      </c>
      <c r="K65" s="46" t="s">
        <v>1131</v>
      </c>
      <c r="L65" s="45">
        <f>IF(M65="-","",LOOKUP(M65,'Card Library'!A2:A1411,'Card Library'!G2:G1411))</f>
        <v>1</v>
      </c>
      <c r="M65" s="50" t="s">
        <v>1253</v>
      </c>
    </row>
    <row r="66" spans="1:13" ht="12" customHeight="1">
      <c r="A66" s="54">
        <f>LOOKUP(B66,'Card Library'!A2:A1411,'Card Library'!G2:G1411)</f>
        <v>0</v>
      </c>
      <c r="B66" s="48" t="s">
        <v>731</v>
      </c>
      <c r="C66" s="47">
        <f>IF(D66="-","",LOOKUP(D66,'Card Library'!A2:A1411,'Card Library'!G2:G1411))</f>
        <v>4</v>
      </c>
      <c r="D66" s="48" t="s">
        <v>797</v>
      </c>
      <c r="E66" s="47">
        <f>IF(F66="-","",LOOKUP(F66,'Card Library'!A2:A1411,'Card Library'!G2:G1411))</f>
        <v>1</v>
      </c>
      <c r="F66" s="51" t="s">
        <v>820</v>
      </c>
      <c r="G66" s="97"/>
      <c r="H66" s="54">
        <f>LOOKUP(I66,'Card Library'!A2:A1411,'Card Library'!G2:G1411)</f>
        <v>1</v>
      </c>
      <c r="I66" s="48" t="s">
        <v>1351</v>
      </c>
      <c r="J66" s="47">
        <f>IF(K66="-","",LOOKUP(K66,'Card Library'!A2:A1411,'Card Library'!G2:G1411))</f>
        <v>1</v>
      </c>
      <c r="K66" s="48" t="s">
        <v>1400</v>
      </c>
      <c r="L66" s="47">
        <f>IF(M66="-","",LOOKUP(M66,'Card Library'!A2:A1411,'Card Library'!G2:G1411))</f>
        <v>1</v>
      </c>
      <c r="M66" s="51" t="s">
        <v>1421</v>
      </c>
    </row>
    <row r="67" spans="1:13" s="37" customFormat="1" ht="12" customHeight="1">
      <c r="B67" s="32"/>
      <c r="C67" s="40"/>
      <c r="D67" s="32"/>
      <c r="E67" s="40"/>
      <c r="F67" s="32"/>
      <c r="G67" s="36"/>
      <c r="H67" s="36"/>
      <c r="I67" s="32"/>
      <c r="J67" s="40"/>
      <c r="K67" s="32"/>
      <c r="L67" s="40"/>
      <c r="M67" s="32"/>
    </row>
    <row r="68" spans="1:13" ht="12" customHeight="1">
      <c r="A68" s="93" t="s">
        <v>3716</v>
      </c>
      <c r="B68" s="94"/>
      <c r="C68" s="55" t="s">
        <v>3785</v>
      </c>
      <c r="G68" s="95">
        <v>14</v>
      </c>
      <c r="K68" s="35" t="s">
        <v>3786</v>
      </c>
      <c r="L68" s="98" t="s">
        <v>3717</v>
      </c>
      <c r="M68" s="99"/>
    </row>
    <row r="69" spans="1:13" ht="12" customHeight="1">
      <c r="A69" s="52">
        <f>LOOKUP(B69,'Card Library'!A2:A1411,'Card Library'!G2:G1411)</f>
        <v>2</v>
      </c>
      <c r="B69" s="44" t="s">
        <v>1425</v>
      </c>
      <c r="C69" s="43">
        <f>IF(D69="-","",LOOKUP(D69,'Card Library'!A2:A1411,'Card Library'!G2:G1411))</f>
        <v>3</v>
      </c>
      <c r="D69" s="44" t="s">
        <v>1466</v>
      </c>
      <c r="E69" s="43">
        <f>IF(F69="-","",LOOKUP(F69,'Card Library'!A2:A1411,'Card Library'!G2:G1411))</f>
        <v>1</v>
      </c>
      <c r="F69" s="49" t="s">
        <v>1468</v>
      </c>
      <c r="G69" s="96"/>
      <c r="H69" s="52">
        <f>LOOKUP(I69,'Card Library'!A2:A1411,'Card Library'!G2:G1411)</f>
        <v>1</v>
      </c>
      <c r="I69" s="44" t="s">
        <v>1976</v>
      </c>
      <c r="J69" s="43">
        <f>IF(K69="-","",LOOKUP(K69,'Card Library'!A2:A1411,'Card Library'!G2:G1411))</f>
        <v>1</v>
      </c>
      <c r="K69" s="44" t="s">
        <v>2036</v>
      </c>
      <c r="L69" s="43">
        <f>IF(M69="-","",LOOKUP(M69,'Card Library'!A2:A1411,'Card Library'!G2:G1411))</f>
        <v>0</v>
      </c>
      <c r="M69" s="49" t="s">
        <v>2040</v>
      </c>
    </row>
    <row r="70" spans="1:13" ht="12" customHeight="1">
      <c r="A70" s="53">
        <f>LOOKUP(B70,'Card Library'!A2:A1411,'Card Library'!G2:G1411)</f>
        <v>1</v>
      </c>
      <c r="B70" s="46" t="s">
        <v>1595</v>
      </c>
      <c r="C70" s="45">
        <f>IF(D70="-","",LOOKUP(D70,'Card Library'!A2:A1411,'Card Library'!G2:G1411))</f>
        <v>2</v>
      </c>
      <c r="D70" s="46" t="s">
        <v>1664</v>
      </c>
      <c r="E70" s="45">
        <f>IF(F70="-","",LOOKUP(F70,'Card Library'!A2:A1411,'Card Library'!G2:G1411))</f>
        <v>3</v>
      </c>
      <c r="F70" s="50" t="s">
        <v>1731</v>
      </c>
      <c r="G70" s="96"/>
      <c r="H70" s="53">
        <f>LOOKUP(I70,'Card Library'!A2:A1411,'Card Library'!G2:G1411)</f>
        <v>4</v>
      </c>
      <c r="I70" s="46" t="s">
        <v>2113</v>
      </c>
      <c r="J70" s="45">
        <f>IF(K70="-","",LOOKUP(K70,'Card Library'!A2:A1411,'Card Library'!G2:G1411))</f>
        <v>1</v>
      </c>
      <c r="K70" s="46" t="s">
        <v>2127</v>
      </c>
      <c r="L70" s="45">
        <f>IF(M70="-","",LOOKUP(M70,'Card Library'!A2:A1411,'Card Library'!G2:G1411))</f>
        <v>4</v>
      </c>
      <c r="M70" s="50" t="s">
        <v>2192</v>
      </c>
    </row>
    <row r="71" spans="1:13" ht="12" customHeight="1">
      <c r="A71" s="54">
        <f>LOOKUP(B71,'Card Library'!A2:A1411,'Card Library'!G2:G1411)</f>
        <v>1</v>
      </c>
      <c r="B71" s="48" t="s">
        <v>1766</v>
      </c>
      <c r="C71" s="47">
        <f>IF(D71="-","",LOOKUP(D71,'Card Library'!A2:A1411,'Card Library'!G2:G1411))</f>
        <v>1</v>
      </c>
      <c r="D71" s="48" t="s">
        <v>1841</v>
      </c>
      <c r="E71" s="47">
        <f>IF(F71="-","",LOOKUP(F71,'Card Library'!A2:A1411,'Card Library'!G2:G1411))</f>
        <v>2</v>
      </c>
      <c r="F71" s="51" t="s">
        <v>1843</v>
      </c>
      <c r="G71" s="97"/>
      <c r="H71" s="54">
        <f>LOOKUP(I71,'Card Library'!A2:A1411,'Card Library'!G2:G1411)</f>
        <v>1</v>
      </c>
      <c r="I71" s="48" t="s">
        <v>2246</v>
      </c>
      <c r="J71" s="47">
        <f>IF(K71="-","",LOOKUP(K71,'Card Library'!A2:A1411,'Card Library'!G2:G1411))</f>
        <v>2</v>
      </c>
      <c r="K71" s="48" t="s">
        <v>2269</v>
      </c>
      <c r="L71" s="47">
        <f>IF(M71="-","",LOOKUP(M71,'Card Library'!A2:A1411,'Card Library'!G2:G1411))</f>
        <v>1</v>
      </c>
      <c r="M71" s="51" t="s">
        <v>2318</v>
      </c>
    </row>
    <row r="72" spans="1:13" s="37" customFormat="1" ht="12" customHeight="1">
      <c r="B72" s="32"/>
      <c r="C72" s="40"/>
      <c r="D72" s="32"/>
      <c r="E72" s="40"/>
      <c r="F72" s="32"/>
      <c r="G72" s="36"/>
      <c r="H72" s="36"/>
      <c r="I72" s="32"/>
      <c r="J72" s="40"/>
      <c r="K72" s="32"/>
      <c r="L72" s="40"/>
      <c r="M72" s="32"/>
    </row>
    <row r="73" spans="1:13" ht="12" customHeight="1">
      <c r="A73" s="93" t="s">
        <v>3716</v>
      </c>
      <c r="B73" s="94"/>
      <c r="C73" s="55" t="s">
        <v>3788</v>
      </c>
      <c r="G73" s="95">
        <v>15</v>
      </c>
      <c r="K73" s="35" t="s">
        <v>3787</v>
      </c>
      <c r="L73" s="98" t="s">
        <v>3717</v>
      </c>
      <c r="M73" s="99"/>
    </row>
    <row r="74" spans="1:13" ht="12" customHeight="1">
      <c r="A74" s="52">
        <f>LOOKUP(B74,'Card Library'!A2:A1411,'Card Library'!G2:G1411)</f>
        <v>2</v>
      </c>
      <c r="B74" s="44" t="s">
        <v>2437</v>
      </c>
      <c r="C74" s="43">
        <f>IF(D74="-","",LOOKUP(D74,'Card Library'!A2:A1411,'Card Library'!G2:G1411))</f>
        <v>0</v>
      </c>
      <c r="D74" s="44" t="s">
        <v>2474</v>
      </c>
      <c r="E74" s="43">
        <f>IF(F74="-","",LOOKUP(F74,'Card Library'!A2:A1411,'Card Library'!G2:G1411))</f>
        <v>1</v>
      </c>
      <c r="F74" s="49" t="s">
        <v>2601</v>
      </c>
      <c r="G74" s="96"/>
      <c r="H74" s="52">
        <f>LOOKUP(I74,'Card Library'!A2:A1411,'Card Library'!G2:G1411)</f>
        <v>2</v>
      </c>
      <c r="I74" s="44" t="s">
        <v>3134</v>
      </c>
      <c r="J74" s="43">
        <f>IF(K74="-","",LOOKUP(K74,'Card Library'!A2:A1411,'Card Library'!G2:G1411))</f>
        <v>4</v>
      </c>
      <c r="K74" s="44" t="s">
        <v>3191</v>
      </c>
      <c r="L74" s="43">
        <f>IF(M74="-","",LOOKUP(M74,'Card Library'!A2:A1411,'Card Library'!G2:G1411))</f>
        <v>4</v>
      </c>
      <c r="M74" s="49" t="s">
        <v>3327</v>
      </c>
    </row>
    <row r="75" spans="1:13" ht="12" customHeight="1">
      <c r="A75" s="53">
        <f>LOOKUP(B75,'Card Library'!A2:A1411,'Card Library'!G2:G1411)</f>
        <v>3</v>
      </c>
      <c r="B75" s="46" t="s">
        <v>2660</v>
      </c>
      <c r="C75" s="45">
        <f>IF(D75="-","",LOOKUP(D75,'Card Library'!A2:A1411,'Card Library'!G2:G1411))</f>
        <v>3</v>
      </c>
      <c r="D75" s="46" t="s">
        <v>2718</v>
      </c>
      <c r="E75" s="45">
        <f>IF(F75="-","",LOOKUP(F75,'Card Library'!A2:A1411,'Card Library'!G2:G1411))</f>
        <v>1</v>
      </c>
      <c r="F75" s="50" t="s">
        <v>2724</v>
      </c>
      <c r="G75" s="96"/>
      <c r="H75" s="53">
        <f>LOOKUP(I75,'Card Library'!A2:A1411,'Card Library'!G2:G1411)</f>
        <v>0</v>
      </c>
      <c r="I75" s="46" t="s">
        <v>3389</v>
      </c>
      <c r="J75" s="45">
        <f>IF(K75="-","",LOOKUP(K75,'Card Library'!A2:A1411,'Card Library'!G2:G1411))</f>
        <v>4</v>
      </c>
      <c r="K75" s="46" t="s">
        <v>3421</v>
      </c>
      <c r="L75" s="45">
        <f>IF(M75="-","",LOOKUP(M75,'Card Library'!A2:A1411,'Card Library'!G2:G1411))</f>
        <v>4</v>
      </c>
      <c r="M75" s="50" t="s">
        <v>3522</v>
      </c>
    </row>
    <row r="76" spans="1:13" ht="12" customHeight="1">
      <c r="A76" s="54">
        <f>LOOKUP(B76,'Card Library'!A2:A1411,'Card Library'!G2:G1411)</f>
        <v>4</v>
      </c>
      <c r="B76" s="48" t="s">
        <v>2885</v>
      </c>
      <c r="C76" s="47">
        <f>IF(D76="-","",LOOKUP(D76,'Card Library'!A2:A1411,'Card Library'!G2:G1411))</f>
        <v>1</v>
      </c>
      <c r="D76" s="48" t="s">
        <v>2911</v>
      </c>
      <c r="E76" s="47">
        <f>IF(F76="-","",LOOKUP(F76,'Card Library'!A2:A1411,'Card Library'!G2:G1411))</f>
        <v>1</v>
      </c>
      <c r="F76" s="51" t="s">
        <v>3114</v>
      </c>
      <c r="G76" s="97"/>
      <c r="H76" s="54">
        <f>LOOKUP(I76,'Card Library'!A2:A1411,'Card Library'!G2:G1411)</f>
        <v>1</v>
      </c>
      <c r="I76" s="48" t="s">
        <v>3546</v>
      </c>
      <c r="J76" s="47">
        <f>IF(K76="-","",LOOKUP(K76,'Card Library'!A2:A1411,'Card Library'!G2:G1411))</f>
        <v>2</v>
      </c>
      <c r="K76" s="48" t="s">
        <v>3678</v>
      </c>
      <c r="L76" s="47">
        <f>IF(M76="-","",LOOKUP(M76,'Card Library'!A2:A1411,'Card Library'!G2:G1411))</f>
        <v>1</v>
      </c>
      <c r="M76" s="51" t="s">
        <v>3686</v>
      </c>
    </row>
    <row r="77" spans="1:13" s="37" customFormat="1" ht="12" customHeight="1">
      <c r="B77" s="32"/>
      <c r="C77" s="40"/>
      <c r="D77" s="32"/>
      <c r="E77" s="40"/>
      <c r="F77" s="32"/>
      <c r="G77" s="36"/>
      <c r="H77" s="36"/>
      <c r="I77" s="32"/>
      <c r="J77" s="40"/>
      <c r="K77" s="32"/>
      <c r="L77" s="40"/>
      <c r="M77" s="32"/>
    </row>
    <row r="78" spans="1:13" ht="12" customHeight="1">
      <c r="A78" s="93" t="s">
        <v>3716</v>
      </c>
      <c r="B78" s="94"/>
      <c r="C78" s="55" t="s">
        <v>3789</v>
      </c>
      <c r="G78" s="95">
        <v>16</v>
      </c>
      <c r="K78" s="35" t="s">
        <v>3790</v>
      </c>
      <c r="L78" s="98" t="s">
        <v>3717</v>
      </c>
      <c r="M78" s="99"/>
    </row>
    <row r="79" spans="1:13" ht="12" customHeight="1">
      <c r="A79" s="52">
        <f>LOOKUP(B79,'Card Library'!A2:A1411,'Card Library'!G2:G1411)</f>
        <v>2</v>
      </c>
      <c r="B79" s="44" t="s">
        <v>198</v>
      </c>
      <c r="C79" s="43">
        <f>IF(D79="-","",LOOKUP(D79,'Card Library'!A2:A1411,'Card Library'!G2:G1411))</f>
        <v>1</v>
      </c>
      <c r="D79" s="44" t="s">
        <v>794</v>
      </c>
      <c r="E79" s="43">
        <f>IF(F79="-","",LOOKUP(F79,'Card Library'!A2:A1411,'Card Library'!G2:G1411))</f>
        <v>3</v>
      </c>
      <c r="F79" s="49" t="s">
        <v>1242</v>
      </c>
      <c r="G79" s="96"/>
      <c r="H79" s="52">
        <f>LOOKUP(I79,'Card Library'!A2:A1411,'Card Library'!G2:G1411)</f>
        <v>0</v>
      </c>
      <c r="I79" s="44" t="s">
        <v>2519</v>
      </c>
      <c r="J79" s="43">
        <f>IF(K79="-","",LOOKUP(K79,'Card Library'!A2:A1411,'Card Library'!G2:G1411))</f>
        <v>1</v>
      </c>
      <c r="K79" s="44" t="s">
        <v>2541</v>
      </c>
      <c r="L79" s="43">
        <f>IF(M79="-","",LOOKUP(M79,'Card Library'!A2:A1411,'Card Library'!G2:G1411))</f>
        <v>4</v>
      </c>
      <c r="M79" s="49" t="s">
        <v>2599</v>
      </c>
    </row>
    <row r="80" spans="1:13" ht="12" customHeight="1">
      <c r="A80" s="53">
        <f>LOOKUP(B80,'Card Library'!A2:A1411,'Card Library'!G2:G1411)</f>
        <v>4</v>
      </c>
      <c r="B80" s="46" t="s">
        <v>1341</v>
      </c>
      <c r="C80" s="45">
        <f>IF(D80="-","",LOOKUP(D80,'Card Library'!A2:A1411,'Card Library'!G2:G1411))</f>
        <v>4</v>
      </c>
      <c r="D80" s="46" t="s">
        <v>1380</v>
      </c>
      <c r="E80" s="45">
        <f>IF(F80="-","",LOOKUP(F80,'Card Library'!A2:A1411,'Card Library'!G2:G1411))</f>
        <v>0</v>
      </c>
      <c r="F80" s="50" t="s">
        <v>1884</v>
      </c>
      <c r="G80" s="96"/>
      <c r="H80" s="53">
        <f>LOOKUP(I80,'Card Library'!A2:A1411,'Card Library'!G2:G1411)</f>
        <v>1</v>
      </c>
      <c r="I80" s="46" t="s">
        <v>2654</v>
      </c>
      <c r="J80" s="45">
        <f>IF(K80="-","",LOOKUP(K80,'Card Library'!A2:A1411,'Card Library'!G2:G1411))</f>
        <v>0</v>
      </c>
      <c r="K80" s="46" t="s">
        <v>2699</v>
      </c>
      <c r="L80" s="45">
        <f>IF(M80="-","",LOOKUP(M80,'Card Library'!A2:A1411,'Card Library'!G2:G1411))</f>
        <v>4</v>
      </c>
      <c r="M80" s="50" t="s">
        <v>2980</v>
      </c>
    </row>
    <row r="81" spans="1:19" ht="12" customHeight="1">
      <c r="A81" s="54">
        <f>LOOKUP(B81,'Card Library'!A2:A1411,'Card Library'!G2:G1411)</f>
        <v>1</v>
      </c>
      <c r="B81" s="48" t="s">
        <v>1984</v>
      </c>
      <c r="C81" s="47">
        <f>IF(D81="-","",LOOKUP(D81,'Card Library'!A2:A1411,'Card Library'!G2:G1411))</f>
        <v>1</v>
      </c>
      <c r="D81" s="48" t="s">
        <v>1994</v>
      </c>
      <c r="E81" s="47">
        <f>IF(F81="-","",LOOKUP(F81,'Card Library'!A2:A1411,'Card Library'!G2:G1411))</f>
        <v>4</v>
      </c>
      <c r="F81" s="51" t="s">
        <v>2201</v>
      </c>
      <c r="G81" s="97"/>
      <c r="H81" s="54">
        <f>LOOKUP(I81,'Card Library'!A2:A1411,'Card Library'!G2:G1411)</f>
        <v>3</v>
      </c>
      <c r="I81" s="48" t="s">
        <v>3053</v>
      </c>
      <c r="J81" s="47">
        <f>IF(K81="-","",LOOKUP(K81,'Card Library'!A2:A1411,'Card Library'!G2:G1411))</f>
        <v>1</v>
      </c>
      <c r="K81" s="48" t="s">
        <v>3155</v>
      </c>
      <c r="L81" s="47">
        <f>IF(M81="-","",LOOKUP(M81,'Card Library'!A2:A1411,'Card Library'!G2:G1411))</f>
        <v>4</v>
      </c>
      <c r="M81" s="51" t="s">
        <v>3169</v>
      </c>
      <c r="S81" s="37"/>
    </row>
    <row r="82" spans="1:19" s="37" customFormat="1" ht="12" customHeight="1">
      <c r="B82" s="32"/>
      <c r="C82" s="40"/>
      <c r="D82" s="32"/>
      <c r="E82" s="40"/>
      <c r="F82" s="32"/>
      <c r="G82" s="36"/>
      <c r="H82" s="36"/>
      <c r="I82" s="32"/>
      <c r="J82" s="40"/>
      <c r="K82" s="32"/>
      <c r="L82" s="40"/>
      <c r="M82" s="32"/>
    </row>
    <row r="83" spans="1:19" ht="12" customHeight="1">
      <c r="A83" s="93" t="s">
        <v>3716</v>
      </c>
      <c r="B83" s="94"/>
      <c r="C83" s="55" t="s">
        <v>3791</v>
      </c>
      <c r="G83" s="95">
        <v>17</v>
      </c>
      <c r="K83" s="35" t="s">
        <v>3793</v>
      </c>
      <c r="L83" s="98" t="s">
        <v>3717</v>
      </c>
      <c r="M83" s="99"/>
    </row>
    <row r="84" spans="1:19" ht="12" customHeight="1">
      <c r="A84" s="76">
        <f>LOOKUP(B84,'Card Library'!A2:A1411,'Card Library'!G2:G1411)</f>
        <v>4</v>
      </c>
      <c r="B84" s="71" t="s">
        <v>3313</v>
      </c>
      <c r="C84" s="72">
        <f>IF(D84="-","",LOOKUP(D84,'Card Library'!A2:A1411,'Card Library'!G2:G1411))</f>
        <v>4</v>
      </c>
      <c r="D84" s="71" t="s">
        <v>3391</v>
      </c>
      <c r="E84" s="72">
        <f>IF(F84="-","",LOOKUP(F84,'Card Library'!A2:A1411,'Card Library'!G2:G1411))</f>
        <v>3</v>
      </c>
      <c r="F84" s="73" t="s">
        <v>3405</v>
      </c>
      <c r="G84" s="96"/>
      <c r="H84" s="52">
        <f>LOOKUP(I84,'Card Library'!A2:A1411,'Card Library'!G2:G1411)</f>
        <v>4</v>
      </c>
      <c r="I84" s="44" t="s">
        <v>2750</v>
      </c>
      <c r="J84" s="43">
        <f>IF(K84="-","",LOOKUP(K84,'Card Library'!A2:A1411,'Card Library'!G2:G1411))</f>
        <v>1</v>
      </c>
      <c r="K84" s="44" t="s">
        <v>2752</v>
      </c>
      <c r="L84" s="43">
        <f>IF(M84="-","",LOOKUP(M84,'Card Library'!A2:A1411,'Card Library'!G2:G1411))</f>
        <v>3</v>
      </c>
      <c r="M84" s="49" t="s">
        <v>2757</v>
      </c>
    </row>
    <row r="85" spans="1:19" ht="12" customHeight="1">
      <c r="A85" s="84">
        <f>LOOKUP(B85,'Card Library'!A2:A1411,'Card Library'!G2:G1411)</f>
        <v>2</v>
      </c>
      <c r="B85" s="85" t="s">
        <v>158</v>
      </c>
      <c r="C85" s="86">
        <f>IF(D85="-","",LOOKUP(D85,'Card Library'!A2:A1411,'Card Library'!G2:G1411))</f>
        <v>4</v>
      </c>
      <c r="D85" s="85" t="s">
        <v>1431</v>
      </c>
      <c r="E85" s="86">
        <f>IF(F85="-","",LOOKUP(F85,'Card Library'!A2:A1411,'Card Library'!G2:G1411))</f>
        <v>1</v>
      </c>
      <c r="F85" s="87" t="s">
        <v>1761</v>
      </c>
      <c r="G85" s="96"/>
      <c r="H85" s="53">
        <f>LOOKUP(I85,'Card Library'!A2:A1411,'Card Library'!G2:G1411)</f>
        <v>0</v>
      </c>
      <c r="I85" s="46" t="s">
        <v>2759</v>
      </c>
      <c r="J85" s="45">
        <f>IF(K85="-","",LOOKUP(K85,'Card Library'!A2:A1411,'Card Library'!G2:G1411))</f>
        <v>3</v>
      </c>
      <c r="K85" s="46" t="s">
        <v>2762</v>
      </c>
      <c r="L85" s="45">
        <f>IF(M85="-","",LOOKUP(M85,'Card Library'!A2:A1411,'Card Library'!G2:G1411))</f>
        <v>0</v>
      </c>
      <c r="M85" s="50" t="s">
        <v>2764</v>
      </c>
    </row>
    <row r="86" spans="1:19" ht="12" customHeight="1">
      <c r="A86" s="54">
        <f>LOOKUP(B86,'Card Library'!A2:A1411,'Card Library'!G2:G1411)</f>
        <v>4</v>
      </c>
      <c r="B86" s="48" t="s">
        <v>2742</v>
      </c>
      <c r="C86" s="47">
        <f>IF(D86="-","",LOOKUP(D86,'Card Library'!A2:A1411,'Card Library'!G2:G1411))</f>
        <v>0</v>
      </c>
      <c r="D86" s="48" t="s">
        <v>2744</v>
      </c>
      <c r="E86" s="47">
        <f>IF(F86="-","",LOOKUP(F86,'Card Library'!A2:A1411,'Card Library'!G2:G1411))</f>
        <v>4</v>
      </c>
      <c r="F86" s="51" t="s">
        <v>2747</v>
      </c>
      <c r="G86" s="97"/>
      <c r="H86" s="54">
        <f>LOOKUP(I86,'Card Library'!A2:A1411,'Card Library'!G2:G1411)</f>
        <v>4</v>
      </c>
      <c r="I86" s="48" t="s">
        <v>2766</v>
      </c>
      <c r="J86" s="47">
        <f>IF(K86="-","",LOOKUP(K86,'Card Library'!A2:A1411,'Card Library'!G2:G1411))</f>
        <v>1</v>
      </c>
      <c r="K86" s="48" t="s">
        <v>2769</v>
      </c>
      <c r="L86" s="47">
        <f>IF(M86="-","",LOOKUP(M86,'Card Library'!A2:A1411,'Card Library'!G2:G1411))</f>
        <v>3</v>
      </c>
      <c r="M86" s="51" t="s">
        <v>2771</v>
      </c>
    </row>
    <row r="87" spans="1:19" s="37" customFormat="1" ht="12" customHeight="1">
      <c r="B87" s="32"/>
      <c r="C87" s="40"/>
      <c r="D87" s="32"/>
      <c r="E87" s="40"/>
      <c r="F87" s="32"/>
      <c r="G87" s="36"/>
      <c r="H87" s="36"/>
      <c r="I87" s="32"/>
      <c r="J87" s="40"/>
      <c r="K87" s="32"/>
      <c r="L87" s="40"/>
      <c r="M87" s="32"/>
    </row>
    <row r="88" spans="1:19" ht="12" customHeight="1">
      <c r="A88" s="93" t="s">
        <v>3716</v>
      </c>
      <c r="B88" s="94"/>
      <c r="C88" s="55" t="s">
        <v>3792</v>
      </c>
      <c r="G88" s="95">
        <v>18</v>
      </c>
      <c r="K88" s="35" t="s">
        <v>3794</v>
      </c>
      <c r="L88" s="98" t="s">
        <v>3717</v>
      </c>
      <c r="M88" s="99"/>
    </row>
    <row r="89" spans="1:19" ht="12" customHeight="1">
      <c r="A89" s="52">
        <f>LOOKUP(B89,'Card Library'!A2:A1411,'Card Library'!G2:G1411)</f>
        <v>1</v>
      </c>
      <c r="B89" s="44" t="s">
        <v>2777</v>
      </c>
      <c r="C89" s="43">
        <f>IF(D89="-","",LOOKUP(D89,'Card Library'!A2:A1411,'Card Library'!G2:G1411))</f>
        <v>4</v>
      </c>
      <c r="D89" s="44" t="s">
        <v>2781</v>
      </c>
      <c r="E89" s="43">
        <f>IF(F89="-","",LOOKUP(F89,'Card Library'!A2:A1411,'Card Library'!G2:G1411))</f>
        <v>3</v>
      </c>
      <c r="F89" s="49" t="s">
        <v>2784</v>
      </c>
      <c r="G89" s="96"/>
      <c r="H89" s="52">
        <f>LOOKUP(I89,'Card Library'!A2:A1411,'Card Library'!G2:G1411)</f>
        <v>4</v>
      </c>
      <c r="I89" s="44" t="s">
        <v>392</v>
      </c>
      <c r="J89" s="43">
        <f>IF(K89="-","",LOOKUP(K89,'Card Library'!A2:A1411,'Card Library'!G2:G1411))</f>
        <v>4</v>
      </c>
      <c r="K89" s="44" t="s">
        <v>575</v>
      </c>
      <c r="L89" s="43">
        <f>IF(M89="-","",LOOKUP(M89,'Card Library'!A2:A1411,'Card Library'!G2:G1411))</f>
        <v>0</v>
      </c>
      <c r="M89" s="49" t="s">
        <v>920</v>
      </c>
    </row>
    <row r="90" spans="1:19" ht="12" customHeight="1">
      <c r="A90" s="53">
        <f>LOOKUP(B90,'Card Library'!A2:A1411,'Card Library'!G2:G1411)</f>
        <v>3</v>
      </c>
      <c r="B90" s="46" t="s">
        <v>2874</v>
      </c>
      <c r="C90" s="45">
        <f>IF(D90="-","",LOOKUP(D90,'Card Library'!A2:A1411,'Card Library'!G2:G1411))</f>
        <v>0</v>
      </c>
      <c r="D90" s="46" t="s">
        <v>2984</v>
      </c>
      <c r="E90" s="45">
        <f>IF(F90="-","",LOOKUP(F90,'Card Library'!A2:A1411,'Card Library'!G2:G1411))</f>
        <v>3</v>
      </c>
      <c r="F90" s="50" t="s">
        <v>3176</v>
      </c>
      <c r="G90" s="96"/>
      <c r="H90" s="53">
        <f>LOOKUP(I90,'Card Library'!A2:A1411,'Card Library'!G2:G1411)</f>
        <v>4</v>
      </c>
      <c r="I90" s="46" t="s">
        <v>1128</v>
      </c>
      <c r="J90" s="45">
        <f>IF(K90="-","",LOOKUP(K90,'Card Library'!A2:A1411,'Card Library'!G2:G1411))</f>
        <v>0</v>
      </c>
      <c r="K90" s="46" t="s">
        <v>1299</v>
      </c>
      <c r="L90" s="45">
        <f>IF(M90="-","",LOOKUP(M90,'Card Library'!A2:A1411,'Card Library'!G2:G1411))</f>
        <v>2</v>
      </c>
      <c r="M90" s="50" t="s">
        <v>1346</v>
      </c>
    </row>
    <row r="91" spans="1:19" ht="12" customHeight="1">
      <c r="A91" s="54">
        <f>LOOKUP(B91,'Card Library'!A2:A1411,'Card Library'!G2:G1411)</f>
        <v>0</v>
      </c>
      <c r="B91" s="48" t="s">
        <v>3384</v>
      </c>
      <c r="C91" s="47">
        <f>IF(D91="-","",LOOKUP(D91,'Card Library'!A2:A1411,'Card Library'!G2:G1411))</f>
        <v>4</v>
      </c>
      <c r="D91" s="48" t="s">
        <v>3535</v>
      </c>
      <c r="E91" s="47" t="str">
        <f>IF(F91="-","",LOOKUP(F91,'Card Library'!A2:A1411,'Card Library'!G2:G1411))</f>
        <v/>
      </c>
      <c r="F91" s="63" t="s">
        <v>36</v>
      </c>
      <c r="G91" s="97"/>
      <c r="H91" s="54">
        <f>LOOKUP(I91,'Card Library'!A2:A1411,'Card Library'!G2:G1411)</f>
        <v>2</v>
      </c>
      <c r="I91" s="48" t="s">
        <v>1353</v>
      </c>
      <c r="J91" s="47">
        <f>IF(K91="-","",LOOKUP(K91,'Card Library'!A2:A1411,'Card Library'!G2:G1411))</f>
        <v>4</v>
      </c>
      <c r="K91" s="48" t="s">
        <v>1561</v>
      </c>
      <c r="L91" s="47">
        <f>IF(M91="-","",LOOKUP(M91,'Card Library'!A2:A1411,'Card Library'!G2:G1411))</f>
        <v>4</v>
      </c>
      <c r="M91" s="51" t="s">
        <v>1786</v>
      </c>
    </row>
    <row r="92" spans="1:19" s="37" customFormat="1" ht="12" customHeight="1">
      <c r="B92" s="32"/>
      <c r="C92" s="40"/>
      <c r="D92" s="32"/>
      <c r="E92" s="40"/>
      <c r="F92" s="32"/>
      <c r="G92" s="36"/>
      <c r="H92" s="36"/>
      <c r="I92" s="32"/>
      <c r="J92" s="40"/>
      <c r="K92" s="32"/>
      <c r="L92" s="40"/>
      <c r="M92" s="32"/>
    </row>
    <row r="93" spans="1:19" ht="12" customHeight="1">
      <c r="A93" s="93" t="s">
        <v>3716</v>
      </c>
      <c r="B93" s="94"/>
      <c r="C93" s="55" t="s">
        <v>3795</v>
      </c>
      <c r="G93" s="95">
        <v>19</v>
      </c>
      <c r="K93" s="35" t="s">
        <v>3796</v>
      </c>
      <c r="L93" s="98" t="s">
        <v>3717</v>
      </c>
      <c r="M93" s="99"/>
    </row>
    <row r="94" spans="1:19" ht="12" customHeight="1">
      <c r="A94" s="52">
        <f>LOOKUP(B94,'Card Library'!A2:A1411,'Card Library'!G2:G1411)</f>
        <v>2</v>
      </c>
      <c r="B94" s="44" t="s">
        <v>1989</v>
      </c>
      <c r="C94" s="43">
        <f>IF(D94="-","",LOOKUP(D94,'Card Library'!A2:A1411,'Card Library'!G2:G1411))</f>
        <v>1</v>
      </c>
      <c r="D94" s="44" t="s">
        <v>2111</v>
      </c>
      <c r="E94" s="43">
        <f>IF(F94="-","",LOOKUP(F94,'Card Library'!A2:A1411,'Card Library'!G2:G1411))</f>
        <v>1</v>
      </c>
      <c r="F94" s="49" t="s">
        <v>2584</v>
      </c>
      <c r="G94" s="96"/>
      <c r="H94" s="52">
        <f>LOOKUP(I94,'Card Library'!A2:A1411,'Card Library'!G2:G1411)</f>
        <v>4</v>
      </c>
      <c r="I94" s="44" t="s">
        <v>2967</v>
      </c>
      <c r="J94" s="43">
        <f>IF(K94="-","",LOOKUP(K94,'Card Library'!A2:A1411,'Card Library'!G2:G1411))</f>
        <v>1</v>
      </c>
      <c r="K94" s="44" t="s">
        <v>3051</v>
      </c>
      <c r="L94" s="43">
        <f>IF(M94="-","",LOOKUP(M94,'Card Library'!A2:A1411,'Card Library'!G2:G1411))</f>
        <v>4</v>
      </c>
      <c r="M94" s="49" t="s">
        <v>3502</v>
      </c>
    </row>
    <row r="95" spans="1:19" ht="12" customHeight="1">
      <c r="A95" s="53">
        <f>LOOKUP(B95,'Card Library'!A2:A1411,'Card Library'!G2:G1411)</f>
        <v>4</v>
      </c>
      <c r="B95" s="46" t="s">
        <v>2586</v>
      </c>
      <c r="C95" s="45">
        <f>IF(D95="-","",LOOKUP(D95,'Card Library'!A2:A1411,'Card Library'!G2:G1411))</f>
        <v>4</v>
      </c>
      <c r="D95" s="46" t="s">
        <v>2588</v>
      </c>
      <c r="E95" s="45">
        <f>IF(F95="-","",LOOKUP(F95,'Card Library'!A2:A1411,'Card Library'!G2:G1411))</f>
        <v>4</v>
      </c>
      <c r="F95" s="50" t="s">
        <v>2658</v>
      </c>
      <c r="G95" s="96"/>
      <c r="H95" s="69">
        <f>LOOKUP(I95,'Card Library'!A2:A1411,'Card Library'!G2:G1411)</f>
        <v>1</v>
      </c>
      <c r="I95" s="68" t="s">
        <v>3612</v>
      </c>
      <c r="J95" s="78" t="str">
        <f>IF(K95="-","",LOOKUP(K95,'Card Library'!A2:A1411,'Card Library'!G2:G1411))</f>
        <v/>
      </c>
      <c r="K95" s="88" t="s">
        <v>36</v>
      </c>
      <c r="L95" s="78" t="str">
        <f>IF(M95="-","",LOOKUP(M95,'Card Library'!A2:A1411,'Card Library'!G2:G1411))</f>
        <v/>
      </c>
      <c r="M95" s="80" t="s">
        <v>36</v>
      </c>
    </row>
    <row r="96" spans="1:19" ht="12" customHeight="1">
      <c r="A96" s="54">
        <f>LOOKUP(B96,'Card Library'!A2:A1411,'Card Library'!G2:G1411)</f>
        <v>0</v>
      </c>
      <c r="B96" s="48" t="s">
        <v>2704</v>
      </c>
      <c r="C96" s="47">
        <f>IF(D96="-","",LOOKUP(D96,'Card Library'!A2:A1411,'Card Library'!G2:G1411))</f>
        <v>1</v>
      </c>
      <c r="D96" s="48" t="s">
        <v>2791</v>
      </c>
      <c r="E96" s="47">
        <f>IF(F96="-","",LOOKUP(F96,'Card Library'!A2:A1411,'Card Library'!G2:G1411))</f>
        <v>4</v>
      </c>
      <c r="F96" s="51" t="s">
        <v>2909</v>
      </c>
      <c r="G96" s="97"/>
      <c r="H96" s="76">
        <f>LOOKUP(I96,'Card Library'!A2:A1411,'Card Library'!G2:G1411)</f>
        <v>1</v>
      </c>
      <c r="I96" s="71" t="s">
        <v>380</v>
      </c>
      <c r="J96" s="72">
        <f>IF(K96="-","",LOOKUP(K96,'Card Library'!A2:A1411,'Card Library'!G2:G1411))</f>
        <v>1</v>
      </c>
      <c r="K96" s="71" t="s">
        <v>387</v>
      </c>
      <c r="L96" s="72">
        <f>IF(M96="-","",LOOKUP(M96,'Card Library'!A2:A1411,'Card Library'!G2:G1411))</f>
        <v>4</v>
      </c>
      <c r="M96" s="73" t="s">
        <v>533</v>
      </c>
    </row>
    <row r="97" spans="1:13" s="37" customFormat="1" ht="12" customHeight="1">
      <c r="B97" s="32"/>
      <c r="C97" s="40"/>
      <c r="D97" s="32"/>
      <c r="E97" s="40"/>
      <c r="F97" s="32"/>
      <c r="G97" s="36"/>
      <c r="H97" s="36"/>
      <c r="I97" s="32"/>
      <c r="J97" s="40"/>
      <c r="K97" s="32"/>
      <c r="L97" s="40"/>
      <c r="M97" s="32"/>
    </row>
    <row r="98" spans="1:13" ht="12" customHeight="1">
      <c r="A98" s="93" t="s">
        <v>3716</v>
      </c>
      <c r="B98" s="94"/>
      <c r="C98" s="55" t="s">
        <v>3798</v>
      </c>
      <c r="G98" s="95">
        <v>20</v>
      </c>
      <c r="K98" s="35" t="s">
        <v>3797</v>
      </c>
      <c r="L98" s="98" t="s">
        <v>3717</v>
      </c>
      <c r="M98" s="99"/>
    </row>
    <row r="99" spans="1:13" ht="12" customHeight="1">
      <c r="A99" s="52">
        <f>LOOKUP(B99,'Card Library'!A2:A1411,'Card Library'!G2:G1411)</f>
        <v>2</v>
      </c>
      <c r="B99" s="44" t="s">
        <v>956</v>
      </c>
      <c r="C99" s="43">
        <f>IF(D99="-","",LOOKUP(D99,'Card Library'!A2:A1411,'Card Library'!G2:G1411))</f>
        <v>1</v>
      </c>
      <c r="D99" s="44" t="s">
        <v>1258</v>
      </c>
      <c r="E99" s="43">
        <f>IF(F99="-","",LOOKUP(F99,'Card Library'!A2:A1411,'Card Library'!G2:G1411))</f>
        <v>3</v>
      </c>
      <c r="F99" s="49" t="s">
        <v>1356</v>
      </c>
      <c r="G99" s="96"/>
      <c r="H99" s="52">
        <f>LOOKUP(I99,'Card Library'!A2:A1411,'Card Library'!G2:G1411)</f>
        <v>3</v>
      </c>
      <c r="I99" s="44" t="s">
        <v>2829</v>
      </c>
      <c r="J99" s="43">
        <f>IF(K99="-","",LOOKUP(K99,'Card Library'!A2:A1411,'Card Library'!G2:G1411))</f>
        <v>2</v>
      </c>
      <c r="K99" s="44" t="s">
        <v>3222</v>
      </c>
      <c r="L99" s="43">
        <f>IF(M99="-","",LOOKUP(M99,'Card Library'!A2:A1411,'Card Library'!G2:G1411))</f>
        <v>1</v>
      </c>
      <c r="M99" s="49" t="s">
        <v>3232</v>
      </c>
    </row>
    <row r="100" spans="1:13" ht="12" customHeight="1">
      <c r="A100" s="53">
        <f>LOOKUP(B100,'Card Library'!A2:A1411,'Card Library'!G2:G1411)</f>
        <v>1</v>
      </c>
      <c r="B100" s="46" t="s">
        <v>1557</v>
      </c>
      <c r="C100" s="45">
        <f>IF(D100="-","",LOOKUP(D100,'Card Library'!A2:A1411,'Card Library'!G2:G1411))</f>
        <v>1</v>
      </c>
      <c r="D100" s="46" t="s">
        <v>1646</v>
      </c>
      <c r="E100" s="45">
        <f>IF(F100="-","",LOOKUP(F100,'Card Library'!A2:A1411,'Card Library'!G2:G1411))</f>
        <v>1</v>
      </c>
      <c r="F100" s="50" t="s">
        <v>2451</v>
      </c>
      <c r="G100" s="96"/>
      <c r="H100" s="53">
        <f>LOOKUP(I100,'Card Library'!A2:A1411,'Card Library'!G2:G1411)</f>
        <v>3</v>
      </c>
      <c r="I100" s="46" t="s">
        <v>3333</v>
      </c>
      <c r="J100" s="45">
        <f>IF(K100="-","",LOOKUP(K100,'Card Library'!A2:A1411,'Card Library'!G2:G1411))</f>
        <v>2</v>
      </c>
      <c r="K100" s="46" t="s">
        <v>3521</v>
      </c>
      <c r="L100" s="45">
        <f>IF(M100="-","",LOOKUP(M100,'Card Library'!A2:A1411,'Card Library'!G2:G1411))</f>
        <v>3</v>
      </c>
      <c r="M100" s="50" t="s">
        <v>3541</v>
      </c>
    </row>
    <row r="101" spans="1:13" ht="12" customHeight="1">
      <c r="A101" s="54">
        <f>LOOKUP(B101,'Card Library'!A2:A1411,'Card Library'!G2:G1411)</f>
        <v>1</v>
      </c>
      <c r="B101" s="48" t="s">
        <v>2622</v>
      </c>
      <c r="C101" s="47">
        <f>IF(D101="-","",LOOKUP(D101,'Card Library'!A2:A1411,'Card Library'!G2:G1411))</f>
        <v>4</v>
      </c>
      <c r="D101" s="48" t="s">
        <v>2735</v>
      </c>
      <c r="E101" s="47">
        <f>IF(F101="-","",LOOKUP(F101,'Card Library'!A2:A1411,'Card Library'!G2:G1411))</f>
        <v>1</v>
      </c>
      <c r="F101" s="51" t="s">
        <v>2794</v>
      </c>
      <c r="G101" s="97"/>
      <c r="H101" s="54">
        <f>LOOKUP(I101,'Card Library'!A2:A1411,'Card Library'!G2:G1411)</f>
        <v>1</v>
      </c>
      <c r="I101" s="48" t="s">
        <v>3591</v>
      </c>
      <c r="J101" s="47">
        <f>IF(K101="-","",LOOKUP(K101,'Card Library'!A2:A1411,'Card Library'!G2:G1411))</f>
        <v>2</v>
      </c>
      <c r="K101" s="48" t="s">
        <v>3598</v>
      </c>
      <c r="L101" s="47" t="str">
        <f>IF(M101="-","",LOOKUP(M101,'Card Library'!A2:A1411,'Card Library'!G2:G1411))</f>
        <v/>
      </c>
      <c r="M101" s="63" t="s">
        <v>36</v>
      </c>
    </row>
    <row r="103" spans="1:13" ht="12" customHeight="1">
      <c r="C103" s="33"/>
      <c r="E103" s="33"/>
      <c r="G103" s="33"/>
      <c r="H103" s="33"/>
      <c r="J103" s="33"/>
      <c r="L103" s="33"/>
    </row>
    <row r="104" spans="1:13" ht="12" customHeight="1">
      <c r="G104" s="33"/>
      <c r="H104" s="33"/>
    </row>
  </sheetData>
  <mergeCells count="61">
    <mergeCell ref="A93:B93"/>
    <mergeCell ref="G93:G96"/>
    <mergeCell ref="L93:M93"/>
    <mergeCell ref="A98:B98"/>
    <mergeCell ref="G98:G101"/>
    <mergeCell ref="L98:M98"/>
    <mergeCell ref="A83:B83"/>
    <mergeCell ref="G83:G86"/>
    <mergeCell ref="L83:M83"/>
    <mergeCell ref="A88:B88"/>
    <mergeCell ref="G88:G91"/>
    <mergeCell ref="L88:M88"/>
    <mergeCell ref="A73:B73"/>
    <mergeCell ref="G73:G76"/>
    <mergeCell ref="L73:M73"/>
    <mergeCell ref="A78:B78"/>
    <mergeCell ref="G78:G81"/>
    <mergeCell ref="L78:M78"/>
    <mergeCell ref="A63:B63"/>
    <mergeCell ref="G63:G66"/>
    <mergeCell ref="L63:M63"/>
    <mergeCell ref="A68:B68"/>
    <mergeCell ref="G68:G71"/>
    <mergeCell ref="L68:M68"/>
    <mergeCell ref="A53:B53"/>
    <mergeCell ref="G53:G56"/>
    <mergeCell ref="L53:M53"/>
    <mergeCell ref="A58:B58"/>
    <mergeCell ref="G58:G61"/>
    <mergeCell ref="L58:M58"/>
    <mergeCell ref="A43:B43"/>
    <mergeCell ref="G43:G46"/>
    <mergeCell ref="L43:M43"/>
    <mergeCell ref="A48:B48"/>
    <mergeCell ref="G48:G51"/>
    <mergeCell ref="L48:M48"/>
    <mergeCell ref="A33:B33"/>
    <mergeCell ref="G33:G36"/>
    <mergeCell ref="L33:M33"/>
    <mergeCell ref="A38:B38"/>
    <mergeCell ref="G38:G41"/>
    <mergeCell ref="L38:M38"/>
    <mergeCell ref="A23:B23"/>
    <mergeCell ref="G23:G26"/>
    <mergeCell ref="L23:M23"/>
    <mergeCell ref="A28:B28"/>
    <mergeCell ref="G28:G31"/>
    <mergeCell ref="L28:M28"/>
    <mergeCell ref="A13:B13"/>
    <mergeCell ref="G13:G16"/>
    <mergeCell ref="L13:M13"/>
    <mergeCell ref="A18:B18"/>
    <mergeCell ref="G18:G21"/>
    <mergeCell ref="L18:M18"/>
    <mergeCell ref="A1:M1"/>
    <mergeCell ref="A3:B3"/>
    <mergeCell ref="G3:G6"/>
    <mergeCell ref="L3:M3"/>
    <mergeCell ref="A8:B8"/>
    <mergeCell ref="G8:G11"/>
    <mergeCell ref="L8:M8"/>
  </mergeCells>
  <pageMargins left="0.31496062992125984" right="0.31496062992125984" top="0.31496062992125984" bottom="0.31496062992125984" header="0" footer="0"/>
  <pageSetup paperSize="9" scale="56"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S104"/>
  <sheetViews>
    <sheetView zoomScaleNormal="100" workbookViewId="0">
      <selection sqref="A1:M1"/>
    </sheetView>
  </sheetViews>
  <sheetFormatPr baseColWidth="10" defaultRowHeight="12" customHeight="1"/>
  <cols>
    <col min="1" max="1" width="2.140625" style="33" customWidth="1"/>
    <col min="2" max="2" width="25.7109375" style="33" customWidth="1"/>
    <col min="3" max="3" width="2.28515625" style="34" customWidth="1"/>
    <col min="4" max="4" width="25.7109375" style="33" customWidth="1"/>
    <col min="5" max="5" width="2.28515625" style="34" customWidth="1"/>
    <col min="6" max="6" width="25.7109375" style="33" customWidth="1"/>
    <col min="7" max="7" width="4.85546875" style="34" bestFit="1" customWidth="1"/>
    <col min="8" max="8" width="2.28515625" style="34" customWidth="1"/>
    <col min="9" max="9" width="25.7109375" style="33" customWidth="1"/>
    <col min="10" max="10" width="2.28515625" style="34" customWidth="1"/>
    <col min="11" max="11" width="25.7109375" style="33" customWidth="1"/>
    <col min="12" max="12" width="2.28515625" style="34" customWidth="1"/>
    <col min="13" max="13" width="25.7109375" style="33" customWidth="1"/>
    <col min="14" max="16384" width="11.42578125" style="33"/>
  </cols>
  <sheetData>
    <row r="1" spans="1:14" ht="24" customHeight="1">
      <c r="A1" s="90" t="s">
        <v>3803</v>
      </c>
      <c r="B1" s="91"/>
      <c r="C1" s="91"/>
      <c r="D1" s="91"/>
      <c r="E1" s="91"/>
      <c r="F1" s="91"/>
      <c r="G1" s="91"/>
      <c r="H1" s="91"/>
      <c r="I1" s="91"/>
      <c r="J1" s="91"/>
      <c r="K1" s="91"/>
      <c r="L1" s="91"/>
      <c r="M1" s="92"/>
      <c r="N1" s="62"/>
    </row>
    <row r="3" spans="1:14" ht="12" customHeight="1">
      <c r="A3" s="93" t="s">
        <v>3716</v>
      </c>
      <c r="B3" s="94"/>
      <c r="C3" s="42" t="s">
        <v>3804</v>
      </c>
      <c r="G3" s="95">
        <v>1</v>
      </c>
      <c r="K3" s="35" t="s">
        <v>3805</v>
      </c>
      <c r="L3" s="98" t="s">
        <v>3717</v>
      </c>
      <c r="M3" s="99"/>
    </row>
    <row r="4" spans="1:14" ht="12" customHeight="1">
      <c r="A4" s="52">
        <f>LOOKUP(B4,'Card Library'!A2:A1411,'Card Library'!G2:G1411)</f>
        <v>4</v>
      </c>
      <c r="B4" s="44" t="s">
        <v>267</v>
      </c>
      <c r="C4" s="43">
        <f>LOOKUP(D4,'Card Library'!A2:A1411,'Card Library'!G2:G1411)</f>
        <v>4</v>
      </c>
      <c r="D4" s="44" t="s">
        <v>290</v>
      </c>
      <c r="E4" s="43">
        <f>LOOKUP(F4,'Card Library'!A2:A1411,'Card Library'!G2:G1411)</f>
        <v>1</v>
      </c>
      <c r="F4" s="56" t="s">
        <v>376</v>
      </c>
      <c r="G4" s="96"/>
      <c r="H4" s="59">
        <f>LOOKUP(I4,'Card Library'!A2:A1411,'Card Library'!G2:G1411)</f>
        <v>3</v>
      </c>
      <c r="I4" s="44" t="s">
        <v>1708</v>
      </c>
      <c r="J4" s="43">
        <f>LOOKUP(K4,'Card Library'!A2:A1411,'Card Library'!G2:G1411)</f>
        <v>3</v>
      </c>
      <c r="K4" s="44" t="s">
        <v>2304</v>
      </c>
      <c r="L4" s="43">
        <f>LOOKUP(M4,'Card Library'!A2:A1411,'Card Library'!G2:G1411)</f>
        <v>4</v>
      </c>
      <c r="M4" s="49" t="s">
        <v>2402</v>
      </c>
    </row>
    <row r="5" spans="1:14" ht="12" customHeight="1">
      <c r="A5" s="53">
        <f>LOOKUP(B5,'Card Library'!A2:A1411,'Card Library'!G2:G1411)</f>
        <v>3</v>
      </c>
      <c r="B5" s="46" t="s">
        <v>578</v>
      </c>
      <c r="C5" s="45">
        <f>LOOKUP(D5,'Card Library'!A2:A1411,'Card Library'!G2:G1411)</f>
        <v>0</v>
      </c>
      <c r="D5" s="46" t="s">
        <v>949</v>
      </c>
      <c r="E5" s="45">
        <f>LOOKUP(F5,'Card Library'!A2:A1411,'Card Library'!G2:G1411)</f>
        <v>1</v>
      </c>
      <c r="F5" s="57" t="s">
        <v>1363</v>
      </c>
      <c r="G5" s="96"/>
      <c r="H5" s="60">
        <f>LOOKUP(I5,'Card Library'!A2:A1411,'Card Library'!G2:G1411)</f>
        <v>1</v>
      </c>
      <c r="I5" s="46" t="s">
        <v>2677</v>
      </c>
      <c r="J5" s="45">
        <f>LOOKUP(K5,'Card Library'!A2:A1411,'Card Library'!G2:G1411)</f>
        <v>4</v>
      </c>
      <c r="K5" s="46" t="s">
        <v>2988</v>
      </c>
      <c r="L5" s="78">
        <f>LOOKUP(M5,'Card Library'!A2:A1411,'Card Library'!G2:G1411)</f>
        <v>3</v>
      </c>
      <c r="M5" s="79" t="s">
        <v>3220</v>
      </c>
    </row>
    <row r="6" spans="1:14" ht="12" customHeight="1">
      <c r="A6" s="54">
        <f>LOOKUP(B6,'Card Library'!A2:A1411,'Card Library'!G2:G1411)</f>
        <v>3</v>
      </c>
      <c r="B6" s="48" t="s">
        <v>377</v>
      </c>
      <c r="C6" s="47">
        <f>LOOKUP(D6,'Card Library'!A2:A1411,'Card Library'!G2:G1411)</f>
        <v>4</v>
      </c>
      <c r="D6" s="48" t="s">
        <v>1415</v>
      </c>
      <c r="E6" s="47">
        <f>LOOKUP(F6,'Card Library'!A2:A1411,'Card Library'!G2:G1411)</f>
        <v>0</v>
      </c>
      <c r="F6" s="58" t="s">
        <v>1457</v>
      </c>
      <c r="G6" s="97"/>
      <c r="H6" s="61">
        <f>LOOKUP(I6,'Card Library'!A2:A1411,'Card Library'!G2:G1411)</f>
        <v>4</v>
      </c>
      <c r="I6" s="48" t="s">
        <v>3226</v>
      </c>
      <c r="J6" s="47" t="str">
        <f>LOOKUP(K6,'Card Library'!A2:A1411,'Card Library'!G2:G1411)</f>
        <v xml:space="preserve"> </v>
      </c>
      <c r="K6" s="58" t="s">
        <v>3291</v>
      </c>
      <c r="L6" s="70">
        <f>LOOKUP(M6,'Card Library'!A2:A1411,'Card Library'!G2:G1411)</f>
        <v>4</v>
      </c>
      <c r="M6" s="73" t="s">
        <v>2674</v>
      </c>
    </row>
    <row r="7" spans="1:14" s="37" customFormat="1" ht="12" customHeight="1">
      <c r="B7" s="32"/>
      <c r="C7" s="40"/>
      <c r="D7" s="32"/>
      <c r="E7" s="40"/>
      <c r="F7" s="32"/>
      <c r="G7" s="36"/>
      <c r="H7" s="36"/>
      <c r="I7" s="32"/>
      <c r="J7" s="40"/>
      <c r="K7" s="32"/>
      <c r="L7" s="40"/>
      <c r="M7" s="32"/>
    </row>
    <row r="8" spans="1:14" ht="12" customHeight="1">
      <c r="A8" s="93" t="s">
        <v>3716</v>
      </c>
      <c r="B8" s="94"/>
      <c r="C8" s="55" t="s">
        <v>3806</v>
      </c>
      <c r="G8" s="95">
        <v>2</v>
      </c>
      <c r="K8" s="35" t="s">
        <v>3813</v>
      </c>
      <c r="L8" s="98" t="s">
        <v>3717</v>
      </c>
      <c r="M8" s="99"/>
    </row>
    <row r="9" spans="1:14" ht="12" customHeight="1">
      <c r="A9" s="81">
        <f>LOOKUP(B9,'Card Library'!A2:A1411,'Card Library'!G2:G1411)</f>
        <v>3</v>
      </c>
      <c r="B9" s="66" t="s">
        <v>2869</v>
      </c>
      <c r="C9" s="65">
        <f>LOOKUP(D9,'Card Library'!A2:A1411,'Card Library'!G2:G1411)</f>
        <v>4</v>
      </c>
      <c r="D9" s="66" t="s">
        <v>3496</v>
      </c>
      <c r="E9" s="65">
        <f>LOOKUP(F9,'Card Library'!A2:A1411,'Card Library'!G2:G1411)</f>
        <v>4</v>
      </c>
      <c r="F9" s="67" t="s">
        <v>3500</v>
      </c>
      <c r="G9" s="96"/>
      <c r="H9" s="52">
        <f>LOOKUP(I9,'Card Library'!A2:A1411,'Card Library'!G2:G1411)</f>
        <v>4</v>
      </c>
      <c r="I9" s="44" t="s">
        <v>441</v>
      </c>
      <c r="J9" s="43">
        <f>LOOKUP(K9,'Card Library'!A2:A1411,'Card Library'!G2:G1411)</f>
        <v>4</v>
      </c>
      <c r="K9" s="44" t="s">
        <v>477</v>
      </c>
      <c r="L9" s="43">
        <f>LOOKUP(M9,'Card Library'!A2:A1411,'Card Library'!G2:G1411)</f>
        <v>4</v>
      </c>
      <c r="M9" s="49" t="s">
        <v>1016</v>
      </c>
    </row>
    <row r="10" spans="1:14" ht="12" customHeight="1">
      <c r="A10" s="52">
        <f>LOOKUP(B10,'Card Library'!A2:A1411,'Card Library'!G2:G1411)</f>
        <v>4</v>
      </c>
      <c r="B10" s="44" t="s">
        <v>1140</v>
      </c>
      <c r="C10" s="43">
        <f>LOOKUP(D10,'Card Library'!A2:A1411,'Card Library'!G2:G1411)</f>
        <v>0</v>
      </c>
      <c r="D10" s="44" t="s">
        <v>1328</v>
      </c>
      <c r="E10" s="43">
        <f>LOOKUP(F10,'Card Library'!A2:A1411,'Card Library'!G2:G1411)</f>
        <v>4</v>
      </c>
      <c r="F10" s="49" t="s">
        <v>1349</v>
      </c>
      <c r="G10" s="96"/>
      <c r="H10" s="53">
        <f>LOOKUP(I10,'Card Library'!A2:A1411,'Card Library'!G2:G1411)</f>
        <v>4</v>
      </c>
      <c r="I10" s="46" t="s">
        <v>1317</v>
      </c>
      <c r="J10" s="45">
        <f>LOOKUP(K10,'Card Library'!A2:A1411,'Card Library'!G2:G1411)</f>
        <v>4</v>
      </c>
      <c r="K10" s="46" t="s">
        <v>1485</v>
      </c>
      <c r="L10" s="45">
        <f>LOOKUP(M10,'Card Library'!A2:A1411,'Card Library'!G2:G1411)</f>
        <v>4</v>
      </c>
      <c r="M10" s="50" t="s">
        <v>1530</v>
      </c>
    </row>
    <row r="11" spans="1:14" ht="12" customHeight="1">
      <c r="A11" s="54">
        <f>LOOKUP(B11,'Card Library'!A2:A1411,'Card Library'!G2:G1411)</f>
        <v>0</v>
      </c>
      <c r="B11" s="48" t="s">
        <v>2089</v>
      </c>
      <c r="C11" s="47">
        <f>LOOKUP(D11,'Card Library'!A2:A1411,'Card Library'!G2:G1411)</f>
        <v>3</v>
      </c>
      <c r="D11" s="48" t="s">
        <v>2279</v>
      </c>
      <c r="E11" s="47">
        <f>IF(F11="-","",LOOKUP(F11,'Card Library'!A2:A1411,'Card Library'!G2:G1411))</f>
        <v>0</v>
      </c>
      <c r="F11" s="51" t="s">
        <v>2427</v>
      </c>
      <c r="G11" s="97"/>
      <c r="H11" s="54">
        <f>LOOKUP(I11,'Card Library'!A2:A1411,'Card Library'!G2:G1411)</f>
        <v>4</v>
      </c>
      <c r="I11" s="48" t="s">
        <v>2331</v>
      </c>
      <c r="J11" s="47">
        <f>LOOKUP(K11,'Card Library'!A2:A1411,'Card Library'!G2:G1411)</f>
        <v>4</v>
      </c>
      <c r="K11" s="48" t="s">
        <v>2831</v>
      </c>
      <c r="L11" s="47">
        <f>LOOKUP(M11,'Card Library'!A2:A1411,'Card Library'!G2:G1411)</f>
        <v>4</v>
      </c>
      <c r="M11" s="51" t="s">
        <v>3174</v>
      </c>
    </row>
    <row r="12" spans="1:14" s="37" customFormat="1" ht="12" customHeight="1">
      <c r="B12" s="32"/>
      <c r="C12" s="40"/>
      <c r="D12" s="32"/>
      <c r="E12" s="40"/>
      <c r="F12" s="32"/>
      <c r="G12" s="36"/>
      <c r="H12" s="36"/>
      <c r="I12" s="32"/>
      <c r="J12" s="40"/>
      <c r="K12" s="32"/>
      <c r="L12" s="40"/>
      <c r="M12" s="32"/>
    </row>
    <row r="13" spans="1:14" ht="12" customHeight="1">
      <c r="A13" s="93" t="s">
        <v>3716</v>
      </c>
      <c r="B13" s="94"/>
      <c r="C13" s="55" t="s">
        <v>3810</v>
      </c>
      <c r="G13" s="95">
        <v>3</v>
      </c>
      <c r="I13" s="38"/>
      <c r="J13" s="41"/>
      <c r="K13" s="39" t="s">
        <v>3811</v>
      </c>
      <c r="L13" s="98" t="s">
        <v>3717</v>
      </c>
      <c r="M13" s="99"/>
    </row>
    <row r="14" spans="1:14" ht="12" customHeight="1">
      <c r="A14" s="52">
        <f>LOOKUP(B14,'Card Library'!A2:A1411,'Card Library'!G2:G1411)</f>
        <v>4</v>
      </c>
      <c r="B14" s="44" t="s">
        <v>443</v>
      </c>
      <c r="C14" s="43">
        <f>IF(D14="-","",LOOKUP(D14,'Card Library'!A2:A1411,'Card Library'!G2:G1411))</f>
        <v>4</v>
      </c>
      <c r="D14" s="44" t="s">
        <v>1090</v>
      </c>
      <c r="E14" s="43">
        <f>IF(F14="-","",LOOKUP(F14,'Card Library'!A2:A1411,'Card Library'!G2:G1411))</f>
        <v>4</v>
      </c>
      <c r="F14" s="49" t="s">
        <v>1150</v>
      </c>
      <c r="G14" s="96"/>
      <c r="H14" s="52">
        <f>LOOKUP(I14,'Card Library'!A2:A1411,'Card Library'!G2:G1411)</f>
        <v>2</v>
      </c>
      <c r="I14" s="44" t="s">
        <v>3229</v>
      </c>
      <c r="J14" s="43">
        <f>IF(K14="-","",LOOKUP(K14,'Card Library'!A2:A1411,'Card Library'!G2:G1411))</f>
        <v>4</v>
      </c>
      <c r="K14" s="44" t="s">
        <v>3260</v>
      </c>
      <c r="L14" s="43">
        <f>IF(M14="-","",LOOKUP(M14,'Card Library'!A2:A1411,'Card Library'!G2:G1411))</f>
        <v>4</v>
      </c>
      <c r="M14" s="49" t="s">
        <v>518</v>
      </c>
    </row>
    <row r="15" spans="1:14" ht="12" customHeight="1">
      <c r="A15" s="53">
        <f>LOOKUP(B15,'Card Library'!A2:A1411,'Card Library'!G2:G1411)</f>
        <v>0</v>
      </c>
      <c r="B15" s="46" t="s">
        <v>1217</v>
      </c>
      <c r="C15" s="45">
        <f>IF(D15="-","",LOOKUP(D15,'Card Library'!A2:A1411,'Card Library'!G2:G1411))</f>
        <v>2</v>
      </c>
      <c r="D15" s="46" t="s">
        <v>1279</v>
      </c>
      <c r="E15" s="45">
        <f>IF(F15="-","",LOOKUP(F15,'Card Library'!A2:A1411,'Card Library'!G2:G1411))</f>
        <v>3</v>
      </c>
      <c r="F15" s="50" t="s">
        <v>2050</v>
      </c>
      <c r="G15" s="96"/>
      <c r="H15" s="53">
        <f>LOOKUP(I15,'Card Library'!A2:A1411,'Card Library'!G2:G1411)</f>
        <v>0</v>
      </c>
      <c r="I15" s="46" t="s">
        <v>562</v>
      </c>
      <c r="J15" s="45">
        <f>IF(K15="-","",LOOKUP(K15,'Card Library'!A2:A1411,'Card Library'!G2:G1411))</f>
        <v>4</v>
      </c>
      <c r="K15" s="46" t="s">
        <v>664</v>
      </c>
      <c r="L15" s="45">
        <f>IF(M15="-","",LOOKUP(M15,'Card Library'!A2:A1411,'Card Library'!G2:G1411))</f>
        <v>4</v>
      </c>
      <c r="M15" s="50" t="s">
        <v>993</v>
      </c>
    </row>
    <row r="16" spans="1:14" ht="12" customHeight="1">
      <c r="A16" s="54">
        <f>LOOKUP(B16,'Card Library'!A2:A1411,'Card Library'!G2:G1411)</f>
        <v>4</v>
      </c>
      <c r="B16" s="48" t="s">
        <v>2398</v>
      </c>
      <c r="C16" s="47">
        <f>IF(D16="-","",LOOKUP(D16,'Card Library'!A2:A1411,'Card Library'!G2:G1411))</f>
        <v>4</v>
      </c>
      <c r="D16" s="48" t="s">
        <v>2656</v>
      </c>
      <c r="E16" s="47">
        <f>IF(F16="-","",LOOKUP(F16,'Card Library'!A2:A1411,'Card Library'!G2:G1411))</f>
        <v>4</v>
      </c>
      <c r="F16" s="51" t="s">
        <v>3067</v>
      </c>
      <c r="G16" s="97"/>
      <c r="H16" s="54">
        <f>LOOKUP(I16,'Card Library'!A2:A1411,'Card Library'!G2:G1411)</f>
        <v>4</v>
      </c>
      <c r="I16" s="48" t="s">
        <v>1589</v>
      </c>
      <c r="J16" s="47">
        <f>IF(K16="-","",LOOKUP(K16,'Card Library'!A2:A1411,'Card Library'!G2:G1411))</f>
        <v>4</v>
      </c>
      <c r="K16" s="48" t="s">
        <v>1939</v>
      </c>
      <c r="L16" s="47">
        <f>IF(M16="-","",LOOKUP(M16,'Card Library'!A2:A1411,'Card Library'!G2:G1411))</f>
        <v>4</v>
      </c>
      <c r="M16" s="51" t="s">
        <v>2377</v>
      </c>
    </row>
    <row r="18" spans="1:13" ht="12" customHeight="1">
      <c r="A18" s="93" t="s">
        <v>3716</v>
      </c>
      <c r="B18" s="94"/>
      <c r="C18" s="55" t="s">
        <v>3809</v>
      </c>
      <c r="G18" s="95">
        <v>4</v>
      </c>
      <c r="K18" s="35" t="s">
        <v>3812</v>
      </c>
      <c r="L18" s="98" t="s">
        <v>3717</v>
      </c>
      <c r="M18" s="99"/>
    </row>
    <row r="19" spans="1:13" ht="12" customHeight="1">
      <c r="A19" s="52">
        <f>LOOKUP(B19,'Card Library'!A2:A1411,'Card Library'!G2:G1411)</f>
        <v>4</v>
      </c>
      <c r="B19" s="44" t="s">
        <v>2689</v>
      </c>
      <c r="C19" s="43">
        <f>IF(D19="-","",LOOKUP(D19,'Card Library'!A2:A1411,'Card Library'!G2:G1411))</f>
        <v>0</v>
      </c>
      <c r="D19" s="44" t="s">
        <v>2739</v>
      </c>
      <c r="E19" s="43">
        <f>IF(F19="-","",LOOKUP(F19,'Card Library'!A2:A1411,'Card Library'!G2:G1411))</f>
        <v>4</v>
      </c>
      <c r="F19" s="49" t="s">
        <v>3330</v>
      </c>
      <c r="G19" s="96"/>
      <c r="H19" s="52">
        <f>LOOKUP(I19,'Card Library'!A2:A1411,'Card Library'!G2:G1411)</f>
        <v>4</v>
      </c>
      <c r="I19" s="44" t="s">
        <v>1391</v>
      </c>
      <c r="J19" s="43">
        <f>IF(K19="-","",LOOKUP(K19,'Card Library'!A2:A1411,'Card Library'!G2:G1411))</f>
        <v>3</v>
      </c>
      <c r="K19" s="44" t="s">
        <v>1001</v>
      </c>
      <c r="L19" s="43">
        <f>IF(M19="-","",LOOKUP(M19,'Card Library'!A2:A1411,'Card Library'!G2:G1411))</f>
        <v>4</v>
      </c>
      <c r="M19" s="49" t="s">
        <v>1084</v>
      </c>
    </row>
    <row r="20" spans="1:13" ht="12" customHeight="1">
      <c r="A20" s="53">
        <f>LOOKUP(B20,'Card Library'!A2:A1411,'Card Library'!G2:G1411)</f>
        <v>4</v>
      </c>
      <c r="B20" s="46" t="s">
        <v>420</v>
      </c>
      <c r="C20" s="45">
        <f>IF(D20="-","",LOOKUP(D20,'Card Library'!A2:A1411,'Card Library'!G2:G1411))</f>
        <v>4</v>
      </c>
      <c r="D20" s="46" t="s">
        <v>483</v>
      </c>
      <c r="E20" s="45">
        <f>IF(F20="-","",LOOKUP(F20,'Card Library'!A2:A1411,'Card Library'!G2:G1411))</f>
        <v>4</v>
      </c>
      <c r="F20" s="50" t="s">
        <v>889</v>
      </c>
      <c r="G20" s="96"/>
      <c r="H20" s="53">
        <f>LOOKUP(I20,'Card Library'!A2:A1411,'Card Library'!G2:G1411)</f>
        <v>4</v>
      </c>
      <c r="I20" s="46" t="s">
        <v>1245</v>
      </c>
      <c r="J20" s="45">
        <f>IF(K20="-","",LOOKUP(K20,'Card Library'!A2:A1411,'Card Library'!G2:G1411))</f>
        <v>0</v>
      </c>
      <c r="K20" s="46" t="s">
        <v>1618</v>
      </c>
      <c r="L20" s="45">
        <f>IF(M20="-","",LOOKUP(M20,'Card Library'!A2:A1411,'Card Library'!G2:G1411))</f>
        <v>4</v>
      </c>
      <c r="M20" s="50" t="s">
        <v>1621</v>
      </c>
    </row>
    <row r="21" spans="1:13" ht="12" customHeight="1">
      <c r="A21" s="54">
        <f>LOOKUP(B21,'Card Library'!A2:A1411,'Card Library'!G2:G1411)</f>
        <v>4</v>
      </c>
      <c r="B21" s="48" t="s">
        <v>913</v>
      </c>
      <c r="C21" s="47">
        <f>IF(D21="-","",LOOKUP(D21,'Card Library'!A2:A1411,'Card Library'!G2:G1411))</f>
        <v>3</v>
      </c>
      <c r="D21" s="48" t="s">
        <v>1178</v>
      </c>
      <c r="E21" s="47">
        <f>IF(F21="-","",LOOKUP(F21,'Card Library'!A2:A1411,'Card Library'!G2:G1411))</f>
        <v>3</v>
      </c>
      <c r="F21" s="51" t="s">
        <v>1261</v>
      </c>
      <c r="G21" s="97"/>
      <c r="H21" s="54">
        <f>LOOKUP(I21,'Card Library'!A2:A1411,'Card Library'!G2:G1411)</f>
        <v>0</v>
      </c>
      <c r="I21" s="48" t="s">
        <v>2730</v>
      </c>
      <c r="J21" s="47">
        <f>IF(K21="-","",LOOKUP(K21,'Card Library'!A2:A1411,'Card Library'!G2:G1411))</f>
        <v>4</v>
      </c>
      <c r="K21" s="48" t="s">
        <v>2959</v>
      </c>
      <c r="L21" s="47">
        <f>IF(M21="-","",LOOKUP(M21,'Card Library'!A2:A1411,'Card Library'!G2:G1411))</f>
        <v>4</v>
      </c>
      <c r="M21" s="51" t="s">
        <v>555</v>
      </c>
    </row>
    <row r="22" spans="1:13" s="37" customFormat="1" ht="12" customHeight="1">
      <c r="B22" s="32"/>
      <c r="C22" s="40"/>
      <c r="D22" s="32"/>
      <c r="E22" s="40"/>
      <c r="F22" s="32"/>
      <c r="G22" s="36"/>
      <c r="H22" s="36"/>
      <c r="I22" s="32"/>
      <c r="J22" s="40"/>
      <c r="K22" s="32"/>
      <c r="L22" s="40"/>
      <c r="M22" s="32"/>
    </row>
    <row r="23" spans="1:13" ht="12" customHeight="1">
      <c r="A23" s="93" t="s">
        <v>3716</v>
      </c>
      <c r="B23" s="94"/>
      <c r="C23" s="55" t="s">
        <v>3808</v>
      </c>
      <c r="G23" s="95">
        <v>5</v>
      </c>
      <c r="K23" s="35" t="s">
        <v>3807</v>
      </c>
      <c r="L23" s="98" t="s">
        <v>3717</v>
      </c>
      <c r="M23" s="99"/>
    </row>
    <row r="24" spans="1:13" ht="12" customHeight="1">
      <c r="A24" s="52">
        <f>LOOKUP(B24,'Card Library'!A2:A1411,'Card Library'!G2:G1411)</f>
        <v>0</v>
      </c>
      <c r="B24" s="44" t="s">
        <v>996</v>
      </c>
      <c r="C24" s="43">
        <f>IF(D24="-","",LOOKUP(D24,'Card Library'!A2:A1411,'Card Library'!G2:G1411))</f>
        <v>4</v>
      </c>
      <c r="D24" s="44" t="s">
        <v>3549</v>
      </c>
      <c r="E24" s="43">
        <f>IF(F24="-","",LOOKUP(F24,'Card Library'!A2:A1411,'Card Library'!G2:G1411))</f>
        <v>1</v>
      </c>
      <c r="F24" s="49" t="s">
        <v>2072</v>
      </c>
      <c r="G24" s="96"/>
      <c r="H24" s="52">
        <f>LOOKUP(I24,'Card Library'!A2:A1411,'Card Library'!G2:G1411)</f>
        <v>0</v>
      </c>
      <c r="I24" s="44" t="s">
        <v>791</v>
      </c>
      <c r="J24" s="43" t="str">
        <f>IF(K24="-","",LOOKUP(K24,'Card Library'!A2:A1411,'Card Library'!G2:G1411))</f>
        <v/>
      </c>
      <c r="K24" s="44" t="s">
        <v>36</v>
      </c>
      <c r="L24" s="43" t="str">
        <f>IF(M24="-","",LOOKUP(M24,'Card Library'!A2:A1411,'Card Library'!G2:G1411))</f>
        <v/>
      </c>
      <c r="M24" s="49" t="s">
        <v>36</v>
      </c>
    </row>
    <row r="25" spans="1:13" ht="12" customHeight="1">
      <c r="A25" s="53">
        <f>LOOKUP(B25,'Card Library'!A2:A1411,'Card Library'!G2:G1411)</f>
        <v>4</v>
      </c>
      <c r="B25" s="46" t="s">
        <v>2115</v>
      </c>
      <c r="C25" s="45">
        <f>IF(D25="-","",LOOKUP(D25,'Card Library'!A2:A1411,'Card Library'!G2:G1411))</f>
        <v>4</v>
      </c>
      <c r="D25" s="46" t="s">
        <v>2083</v>
      </c>
      <c r="E25" s="45">
        <f>IF(F25="-","",LOOKUP(F25,'Card Library'!A2:A1411,'Card Library'!G2:G1411))</f>
        <v>3</v>
      </c>
      <c r="F25" s="50" t="s">
        <v>3108</v>
      </c>
      <c r="G25" s="96"/>
      <c r="H25" s="53" t="str">
        <f>IF(I25="-","",LOOKUP(I25,'Card Library'!A2:A1411,'Card Library'!G2:G1411))</f>
        <v/>
      </c>
      <c r="I25" s="46" t="s">
        <v>36</v>
      </c>
      <c r="J25" s="45" t="str">
        <f>IF(K25="-","",LOOKUP(K25,'Card Library'!A2:A1411,'Card Library'!G2:G1411))</f>
        <v/>
      </c>
      <c r="K25" s="46" t="s">
        <v>36</v>
      </c>
      <c r="L25" s="45" t="str">
        <f>IF(M25="-","",LOOKUP(M25,'Card Library'!A2:A1411,'Card Library'!G2:G1411))</f>
        <v/>
      </c>
      <c r="M25" s="50" t="s">
        <v>36</v>
      </c>
    </row>
    <row r="26" spans="1:13" ht="12" customHeight="1">
      <c r="A26" s="54">
        <f>LOOKUP(B26,'Card Library'!A2:A1411,'Card Library'!G2:G1411)</f>
        <v>3</v>
      </c>
      <c r="B26" s="48" t="s">
        <v>1126</v>
      </c>
      <c r="C26" s="47">
        <f>IF(D26="-","",LOOKUP(D26,'Card Library'!A2:A1411,'Card Library'!G2:G1411))</f>
        <v>1</v>
      </c>
      <c r="D26" s="48" t="s">
        <v>1624</v>
      </c>
      <c r="E26" s="47">
        <f>IF(F26="-","",LOOKUP(F26,'Card Library'!A2:A1411,'Card Library'!G2:G1411))</f>
        <v>1</v>
      </c>
      <c r="F26" s="51" t="s">
        <v>2702</v>
      </c>
      <c r="G26" s="97"/>
      <c r="H26" s="54" t="str">
        <f>IF(I26="-","",LOOKUP(I26,'Card Library'!A2:A1411,'Card Library'!G2:G1411))</f>
        <v/>
      </c>
      <c r="I26" s="48" t="s">
        <v>36</v>
      </c>
      <c r="J26" s="47" t="str">
        <f>IF(K26="-","",LOOKUP(K26,'Card Library'!A2:A1411,'Card Library'!G2:G1411))</f>
        <v/>
      </c>
      <c r="K26" s="48" t="s">
        <v>36</v>
      </c>
      <c r="L26" s="47" t="str">
        <f>IF(M26="-","",LOOKUP(M26,'Card Library'!A2:A1411,'Card Library'!G2:G1411))</f>
        <v/>
      </c>
      <c r="M26" s="51" t="s">
        <v>36</v>
      </c>
    </row>
    <row r="27" spans="1:13" s="37" customFormat="1" ht="12" customHeight="1">
      <c r="B27" s="32"/>
      <c r="C27" s="40"/>
      <c r="D27" s="32"/>
      <c r="E27" s="40"/>
      <c r="F27" s="32"/>
      <c r="G27" s="36"/>
      <c r="H27" s="36"/>
      <c r="I27" s="32"/>
      <c r="J27" s="40"/>
      <c r="K27" s="32"/>
      <c r="L27" s="40"/>
      <c r="M27" s="32"/>
    </row>
    <row r="28" spans="1:13" ht="12" customHeight="1">
      <c r="A28" s="93" t="s">
        <v>3716</v>
      </c>
      <c r="B28" s="94"/>
      <c r="C28" s="55" t="s">
        <v>3814</v>
      </c>
      <c r="G28" s="95">
        <v>6</v>
      </c>
      <c r="K28" s="35" t="s">
        <v>3819</v>
      </c>
      <c r="L28" s="98" t="s">
        <v>3717</v>
      </c>
      <c r="M28" s="99"/>
    </row>
    <row r="29" spans="1:13" ht="12" customHeight="1">
      <c r="A29" s="52">
        <f>LOOKUP(B29,'Card Library'!A2:A1411,'Card Library'!G2:G1411)</f>
        <v>0</v>
      </c>
      <c r="B29" s="44" t="s">
        <v>90</v>
      </c>
      <c r="C29" s="43">
        <f>IF(D29="-","",LOOKUP(D29,'Card Library'!A2:A1411,'Card Library'!G2:G1411))</f>
        <v>3</v>
      </c>
      <c r="D29" s="44" t="s">
        <v>105</v>
      </c>
      <c r="E29" s="43">
        <f>IF(F29="-","",LOOKUP(F29,'Card Library'!A2:A1411,'Card Library'!G2:G1411))</f>
        <v>4</v>
      </c>
      <c r="F29" s="49" t="s">
        <v>109</v>
      </c>
      <c r="G29" s="96"/>
      <c r="H29" s="52">
        <f>LOOKUP(I29,'Card Library'!A2:A1411,'Card Library'!G2:G1411)</f>
        <v>4</v>
      </c>
      <c r="I29" s="44" t="s">
        <v>331</v>
      </c>
      <c r="J29" s="43">
        <f>IF(K29="-","",LOOKUP(K29,'Card Library'!A2:A1411,'Card Library'!G2:G1411))</f>
        <v>2</v>
      </c>
      <c r="K29" s="44" t="s">
        <v>337</v>
      </c>
      <c r="L29" s="43">
        <f>IF(M29="-","",LOOKUP(M29,'Card Library'!A2:A1411,'Card Library'!G2:G1411))</f>
        <v>3</v>
      </c>
      <c r="M29" s="49" t="s">
        <v>352</v>
      </c>
    </row>
    <row r="30" spans="1:13" ht="12" customHeight="1">
      <c r="A30" s="53">
        <f>LOOKUP(B30,'Card Library'!A2:A1411,'Card Library'!G2:G1411)</f>
        <v>3</v>
      </c>
      <c r="B30" s="46" t="s">
        <v>114</v>
      </c>
      <c r="C30" s="45">
        <f>IF(D30="-","",LOOKUP(D30,'Card Library'!A2:A1411,'Card Library'!G2:G1411))</f>
        <v>1</v>
      </c>
      <c r="D30" s="46" t="s">
        <v>143</v>
      </c>
      <c r="E30" s="45">
        <f>IF(F30="-","",LOOKUP(F30,'Card Library'!A2:A1411,'Card Library'!G2:G1411))</f>
        <v>3</v>
      </c>
      <c r="F30" s="50" t="s">
        <v>155</v>
      </c>
      <c r="G30" s="96"/>
      <c r="H30" s="53">
        <f>LOOKUP(I30,'Card Library'!A2:A1411,'Card Library'!G2:G1411)</f>
        <v>3</v>
      </c>
      <c r="I30" s="46" t="s">
        <v>356</v>
      </c>
      <c r="J30" s="45">
        <f>IF(K30="-","",LOOKUP(K30,'Card Library'!A2:A1411,'Card Library'!G2:G1411))</f>
        <v>4</v>
      </c>
      <c r="K30" s="46" t="s">
        <v>395</v>
      </c>
      <c r="L30" s="45">
        <f>IF(M30="-","",LOOKUP(M30,'Card Library'!A2:A1411,'Card Library'!G2:G1411))</f>
        <v>3</v>
      </c>
      <c r="M30" s="50" t="s">
        <v>410</v>
      </c>
    </row>
    <row r="31" spans="1:13" ht="12" customHeight="1">
      <c r="A31" s="54">
        <f>LOOKUP(B31,'Card Library'!A2:A1411,'Card Library'!G2:G1411)</f>
        <v>0</v>
      </c>
      <c r="B31" s="48" t="s">
        <v>294</v>
      </c>
      <c r="C31" s="47">
        <f>IF(D31="-","",LOOKUP(D31,'Card Library'!A2:A1411,'Card Library'!G2:G1411))</f>
        <v>3</v>
      </c>
      <c r="D31" s="48" t="s">
        <v>297</v>
      </c>
      <c r="E31" s="47">
        <f>IF(F31="-","",LOOKUP(F31,'Card Library'!A2:A1411,'Card Library'!G2:G1411))</f>
        <v>4</v>
      </c>
      <c r="F31" s="51" t="s">
        <v>313</v>
      </c>
      <c r="G31" s="97"/>
      <c r="H31" s="54">
        <f>LOOKUP(I31,'Card Library'!A2:A1411,'Card Library'!G2:G1411)</f>
        <v>4</v>
      </c>
      <c r="I31" s="48" t="s">
        <v>426</v>
      </c>
      <c r="J31" s="47">
        <f>IF(K31="-","",LOOKUP(K31,'Card Library'!A2:A1411,'Card Library'!G2:G1411))</f>
        <v>4</v>
      </c>
      <c r="K31" s="48" t="s">
        <v>472</v>
      </c>
      <c r="L31" s="47">
        <f>IF(M31="-","",LOOKUP(M31,'Card Library'!A2:A1411,'Card Library'!G2:G1411))</f>
        <v>2</v>
      </c>
      <c r="M31" s="51" t="s">
        <v>524</v>
      </c>
    </row>
    <row r="32" spans="1:13" s="37" customFormat="1" ht="12" customHeight="1">
      <c r="B32" s="32"/>
      <c r="C32" s="40"/>
      <c r="D32" s="32"/>
      <c r="E32" s="40"/>
      <c r="F32" s="32"/>
      <c r="G32" s="36"/>
      <c r="H32" s="36"/>
      <c r="I32" s="32"/>
      <c r="J32" s="40"/>
      <c r="K32" s="32"/>
      <c r="L32" s="40"/>
    </row>
    <row r="33" spans="1:16" ht="12" customHeight="1">
      <c r="A33" s="93" t="s">
        <v>3716</v>
      </c>
      <c r="B33" s="94"/>
      <c r="C33" s="55" t="s">
        <v>3815</v>
      </c>
      <c r="G33" s="95">
        <v>7</v>
      </c>
      <c r="K33" s="35" t="s">
        <v>3818</v>
      </c>
      <c r="L33" s="98" t="s">
        <v>3717</v>
      </c>
      <c r="M33" s="99"/>
    </row>
    <row r="34" spans="1:16" ht="12" customHeight="1">
      <c r="A34" s="52">
        <f>LOOKUP(B34,'Card Library'!A2:A1411,'Card Library'!G2:G1411)</f>
        <v>4</v>
      </c>
      <c r="B34" s="44" t="s">
        <v>538</v>
      </c>
      <c r="C34" s="43">
        <f>IF(D34="-","",LOOKUP(D34,'Card Library'!A2:A1411,'Card Library'!G2:G1411))</f>
        <v>1</v>
      </c>
      <c r="D34" s="44" t="s">
        <v>552</v>
      </c>
      <c r="E34" s="43">
        <f>IF(F34="-","",LOOKUP(F34,'Card Library'!A2:A1411,'Card Library'!G2:G1411))</f>
        <v>4</v>
      </c>
      <c r="F34" s="49" t="s">
        <v>591</v>
      </c>
      <c r="G34" s="96"/>
      <c r="H34" s="52">
        <f>LOOKUP(I34,'Card Library'!A2:A1411,'Card Library'!G2:G1411)</f>
        <v>4</v>
      </c>
      <c r="I34" s="44" t="s">
        <v>868</v>
      </c>
      <c r="J34" s="43">
        <f>IF(K34="-","",LOOKUP(K34,'Card Library'!A2:A1411,'Card Library'!G2:G1411))</f>
        <v>1</v>
      </c>
      <c r="K34" s="44" t="s">
        <v>875</v>
      </c>
      <c r="L34" s="43">
        <f>IF(M34="-","",LOOKUP(M34,'Card Library'!A2:A1411,'Card Library'!G2:G1411))</f>
        <v>3</v>
      </c>
      <c r="M34" s="49" t="s">
        <v>918</v>
      </c>
    </row>
    <row r="35" spans="1:16" ht="12" customHeight="1">
      <c r="A35" s="53">
        <f>LOOKUP(B35,'Card Library'!A2:A1411,'Card Library'!G2:G1411)</f>
        <v>1</v>
      </c>
      <c r="B35" s="46" t="s">
        <v>648</v>
      </c>
      <c r="C35" s="45">
        <f>IF(D35="-","",LOOKUP(D35,'Card Library'!A2:A1411,'Card Library'!G2:G1411))</f>
        <v>4</v>
      </c>
      <c r="D35" s="46" t="s">
        <v>654</v>
      </c>
      <c r="E35" s="45">
        <f>IF(F35="-","",LOOKUP(F35,'Card Library'!A2:A1411,'Card Library'!G2:G1411))</f>
        <v>2</v>
      </c>
      <c r="F35" s="50" t="s">
        <v>694</v>
      </c>
      <c r="G35" s="96"/>
      <c r="H35" s="53">
        <f>LOOKUP(I35,'Card Library'!A2:A1411,'Card Library'!G2:G1411)</f>
        <v>4</v>
      </c>
      <c r="I35" s="46" t="s">
        <v>951</v>
      </c>
      <c r="J35" s="45">
        <f>IF(K35="-","",LOOKUP(K35,'Card Library'!A2:A1411,'Card Library'!G2:G1411))</f>
        <v>3</v>
      </c>
      <c r="K35" s="46" t="s">
        <v>1009</v>
      </c>
      <c r="L35" s="45">
        <f>IF(M35="-","",LOOKUP(M35,'Card Library'!A2:A1411,'Card Library'!G2:G1411))</f>
        <v>0</v>
      </c>
      <c r="M35" s="50" t="s">
        <v>1053</v>
      </c>
    </row>
    <row r="36" spans="1:16" ht="12" customHeight="1">
      <c r="A36" s="54">
        <f>LOOKUP(B36,'Card Library'!A2:A1411,'Card Library'!G2:G1411)</f>
        <v>1</v>
      </c>
      <c r="B36" s="48" t="s">
        <v>774</v>
      </c>
      <c r="C36" s="47">
        <f>IF(D36="-","",LOOKUP(D36,'Card Library'!A2:A1411,'Card Library'!G2:G1411))</f>
        <v>3</v>
      </c>
      <c r="D36" s="48" t="s">
        <v>810</v>
      </c>
      <c r="E36" s="47">
        <f>IF(F36="-","",LOOKUP(F36,'Card Library'!A2:A1411,'Card Library'!G2:G1411))</f>
        <v>4</v>
      </c>
      <c r="F36" s="51" t="s">
        <v>835</v>
      </c>
      <c r="G36" s="97"/>
      <c r="H36" s="54">
        <f>LOOKUP(I36,'Card Library'!A2:A1411,'Card Library'!G2:G1411)</f>
        <v>0</v>
      </c>
      <c r="I36" s="48" t="s">
        <v>1096</v>
      </c>
      <c r="J36" s="47">
        <f>IF(K36="-","",LOOKUP(K36,'Card Library'!A2:A1411,'Card Library'!G2:G1411))</f>
        <v>4</v>
      </c>
      <c r="K36" s="48" t="s">
        <v>1152</v>
      </c>
      <c r="L36" s="47">
        <f>IF(M36="-","",LOOKUP(M36,'Card Library'!A2:A1411,'Card Library'!G2:G1411))</f>
        <v>4</v>
      </c>
      <c r="M36" s="51" t="s">
        <v>1160</v>
      </c>
      <c r="P36" s="37"/>
    </row>
    <row r="37" spans="1:16" s="37" customFormat="1" ht="12" customHeight="1">
      <c r="B37" s="32"/>
      <c r="C37" s="40"/>
      <c r="D37" s="32"/>
      <c r="E37" s="40"/>
      <c r="F37" s="32"/>
      <c r="G37" s="36"/>
      <c r="H37" s="36"/>
      <c r="I37" s="32"/>
      <c r="J37" s="40"/>
      <c r="K37" s="32"/>
      <c r="L37" s="40"/>
      <c r="M37" s="32"/>
    </row>
    <row r="38" spans="1:16" ht="12" customHeight="1">
      <c r="A38" s="93" t="s">
        <v>3716</v>
      </c>
      <c r="B38" s="94"/>
      <c r="C38" s="55" t="s">
        <v>3816</v>
      </c>
      <c r="G38" s="95">
        <v>8</v>
      </c>
      <c r="K38" s="35" t="s">
        <v>3817</v>
      </c>
      <c r="L38" s="98" t="s">
        <v>3717</v>
      </c>
      <c r="M38" s="99"/>
    </row>
    <row r="39" spans="1:16" ht="12" customHeight="1">
      <c r="A39" s="52">
        <f>LOOKUP(B39,'Card Library'!A2:A1411,'Card Library'!G2:G1411)</f>
        <v>4</v>
      </c>
      <c r="B39" s="44" t="s">
        <v>1174</v>
      </c>
      <c r="C39" s="43">
        <f>IF(D39="-","",LOOKUP(D39,'Card Library'!A2:A1411,'Card Library'!G2:G1411))</f>
        <v>1</v>
      </c>
      <c r="D39" s="44" t="s">
        <v>1181</v>
      </c>
      <c r="E39" s="43">
        <f>IF(F39="-","",LOOKUP(F39,'Card Library'!A2:A1411,'Card Library'!G2:G1411))</f>
        <v>0</v>
      </c>
      <c r="F39" s="49" t="s">
        <v>1248</v>
      </c>
      <c r="G39" s="96"/>
      <c r="H39" s="52">
        <f>LOOKUP(I39,'Card Library'!A2:A1411,'Card Library'!G2:G1411)</f>
        <v>2</v>
      </c>
      <c r="I39" s="44" t="s">
        <v>1407</v>
      </c>
      <c r="J39" s="43">
        <f>IF(K39="-","",LOOKUP(K39,'Card Library'!A2:A1411,'Card Library'!G2:G1411))</f>
        <v>0</v>
      </c>
      <c r="K39" s="44" t="s">
        <v>1411</v>
      </c>
      <c r="L39" s="43">
        <f>IF(M39="-","",LOOKUP(M39,'Card Library'!A2:A1411,'Card Library'!G2:G1411))</f>
        <v>4</v>
      </c>
      <c r="M39" s="49" t="s">
        <v>1428</v>
      </c>
    </row>
    <row r="40" spans="1:16" ht="12" customHeight="1">
      <c r="A40" s="53">
        <f>LOOKUP(B40,'Card Library'!A2:A1411,'Card Library'!G2:G1411)</f>
        <v>4</v>
      </c>
      <c r="B40" s="46" t="s">
        <v>1268</v>
      </c>
      <c r="C40" s="45">
        <f>IF(D40="-","",LOOKUP(D40,'Card Library'!A2:A1411,'Card Library'!G2:G1411))</f>
        <v>2</v>
      </c>
      <c r="D40" s="46" t="s">
        <v>1273</v>
      </c>
      <c r="E40" s="45">
        <f>IF(F40="-","",LOOKUP(F40,'Card Library'!A2:A1411,'Card Library'!G2:G1411))</f>
        <v>1</v>
      </c>
      <c r="F40" s="50" t="s">
        <v>1282</v>
      </c>
      <c r="G40" s="96"/>
      <c r="H40" s="53">
        <f>LOOKUP(I40,'Card Library'!A2:A1411,'Card Library'!G2:G1411)</f>
        <v>4</v>
      </c>
      <c r="I40" s="46" t="s">
        <v>1441</v>
      </c>
      <c r="J40" s="45">
        <f>IF(K40="-","",LOOKUP(K40,'Card Library'!A2:A1411,'Card Library'!G2:G1411))</f>
        <v>2</v>
      </c>
      <c r="K40" s="46" t="s">
        <v>1463</v>
      </c>
      <c r="L40" s="45">
        <f>IF(M40="-","",LOOKUP(M40,'Card Library'!A2:A1411,'Card Library'!G2:G1411))</f>
        <v>4</v>
      </c>
      <c r="M40" s="50" t="s">
        <v>1479</v>
      </c>
    </row>
    <row r="41" spans="1:16" ht="12" customHeight="1">
      <c r="A41" s="54">
        <f>LOOKUP(B41,'Card Library'!A2:A1411,'Card Library'!G2:G1411)</f>
        <v>1</v>
      </c>
      <c r="B41" s="48" t="s">
        <v>1357</v>
      </c>
      <c r="C41" s="47">
        <f>IF(D41="-","",LOOKUP(D41,'Card Library'!A2:A1411,'Card Library'!G2:G1411))</f>
        <v>0</v>
      </c>
      <c r="D41" s="48" t="s">
        <v>1402</v>
      </c>
      <c r="E41" s="47">
        <f>IF(F41="-","",LOOKUP(F41,'Card Library'!A2:A1411,'Card Library'!G2:G1411))</f>
        <v>1</v>
      </c>
      <c r="F41" s="51" t="s">
        <v>1404</v>
      </c>
      <c r="G41" s="97"/>
      <c r="H41" s="54">
        <f>LOOKUP(I41,'Card Library'!A2:A1411,'Card Library'!G2:G1411)</f>
        <v>1</v>
      </c>
      <c r="I41" s="48" t="s">
        <v>1489</v>
      </c>
      <c r="J41" s="47">
        <f>IF(K41="-","",LOOKUP(K41,'Card Library'!A2:A1411,'Card Library'!G2:G1411))</f>
        <v>1</v>
      </c>
      <c r="K41" s="48" t="s">
        <v>1532</v>
      </c>
      <c r="L41" s="47">
        <f>IF(M41="-","",LOOKUP(M41,'Card Library'!A2:A1411,'Card Library'!G2:G1411))</f>
        <v>1</v>
      </c>
      <c r="M41" s="51" t="s">
        <v>1565</v>
      </c>
    </row>
    <row r="42" spans="1:16" s="37" customFormat="1" ht="12" customHeight="1">
      <c r="B42" s="32"/>
      <c r="C42" s="40"/>
      <c r="D42" s="32"/>
      <c r="E42" s="40"/>
      <c r="F42" s="32"/>
      <c r="G42" s="36"/>
      <c r="H42" s="36"/>
      <c r="I42" s="32"/>
      <c r="J42" s="40"/>
      <c r="K42" s="32"/>
      <c r="L42" s="40"/>
      <c r="M42" s="32"/>
    </row>
    <row r="43" spans="1:16" ht="12" customHeight="1">
      <c r="A43" s="93" t="s">
        <v>3716</v>
      </c>
      <c r="B43" s="94"/>
      <c r="C43" s="55" t="s">
        <v>3829</v>
      </c>
      <c r="G43" s="95">
        <v>9</v>
      </c>
      <c r="K43" s="35" t="s">
        <v>3820</v>
      </c>
      <c r="L43" s="98" t="s">
        <v>3717</v>
      </c>
      <c r="M43" s="99"/>
    </row>
    <row r="44" spans="1:16" ht="12" customHeight="1">
      <c r="A44" s="52">
        <f>LOOKUP(B44,'Card Library'!A2:A1411,'Card Library'!G2:G1411)</f>
        <v>3</v>
      </c>
      <c r="B44" s="44" t="s">
        <v>1627</v>
      </c>
      <c r="C44" s="43">
        <f>IF(D44="-","",LOOKUP(D44,'Card Library'!A2:A1411,'Card Library'!G2:G1411))</f>
        <v>0</v>
      </c>
      <c r="D44" s="44" t="s">
        <v>1669</v>
      </c>
      <c r="E44" s="43">
        <f>IF(F44="-","",LOOKUP(F44,'Card Library'!A2:A1411,'Card Library'!G2:G1411))</f>
        <v>4</v>
      </c>
      <c r="F44" s="49" t="s">
        <v>1688</v>
      </c>
      <c r="G44" s="96"/>
      <c r="H44" s="52">
        <f>LOOKUP(I44,'Card Library'!A2:A1411,'Card Library'!G2:G1411)</f>
        <v>0</v>
      </c>
      <c r="I44" s="44" t="s">
        <v>1918</v>
      </c>
      <c r="J44" s="43">
        <f>IF(K44="-","",LOOKUP(K44,'Card Library'!A2:A1411,'Card Library'!G2:G1411))</f>
        <v>1</v>
      </c>
      <c r="K44" s="44" t="s">
        <v>1922</v>
      </c>
      <c r="L44" s="43">
        <f>IF(M44="-","",LOOKUP(M44,'Card Library'!A2:A1411,'Card Library'!G2:G1411))</f>
        <v>4</v>
      </c>
      <c r="M44" s="49" t="s">
        <v>1941</v>
      </c>
    </row>
    <row r="45" spans="1:16" ht="12" customHeight="1">
      <c r="A45" s="53">
        <f>LOOKUP(B45,'Card Library'!A2:A1411,'Card Library'!G2:G1411)</f>
        <v>4</v>
      </c>
      <c r="B45" s="46" t="s">
        <v>1719</v>
      </c>
      <c r="C45" s="45">
        <f>IF(D45="-","",LOOKUP(D45,'Card Library'!A2:A1411,'Card Library'!G2:G1411))</f>
        <v>4</v>
      </c>
      <c r="D45" s="46" t="s">
        <v>1745</v>
      </c>
      <c r="E45" s="45">
        <f>IF(F45="-","",LOOKUP(F45,'Card Library'!A2:A1411,'Card Library'!G2:G1411))</f>
        <v>4</v>
      </c>
      <c r="F45" s="50" t="s">
        <v>1751</v>
      </c>
      <c r="G45" s="96"/>
      <c r="H45" s="53">
        <f>LOOKUP(I45,'Card Library'!A2:A1411,'Card Library'!G2:G1411)</f>
        <v>3</v>
      </c>
      <c r="I45" s="46" t="s">
        <v>1978</v>
      </c>
      <c r="J45" s="45">
        <f>IF(K45="-","",LOOKUP(K45,'Card Library'!A2:A1411,'Card Library'!G2:G1411))</f>
        <v>4</v>
      </c>
      <c r="K45" s="46" t="s">
        <v>1996</v>
      </c>
      <c r="L45" s="45">
        <f>IF(M45="-","",LOOKUP(M45,'Card Library'!A2:A1411,'Card Library'!G2:G1411))</f>
        <v>3</v>
      </c>
      <c r="M45" s="50" t="s">
        <v>2026</v>
      </c>
    </row>
    <row r="46" spans="1:16" ht="12" customHeight="1">
      <c r="A46" s="54">
        <f>LOOKUP(B46,'Card Library'!A2:A1411,'Card Library'!G2:G1411)</f>
        <v>0</v>
      </c>
      <c r="B46" s="48" t="s">
        <v>1764</v>
      </c>
      <c r="C46" s="47">
        <f>IF(D46="-","",LOOKUP(D46,'Card Library'!A2:A1411,'Card Library'!G2:G1411))</f>
        <v>4</v>
      </c>
      <c r="D46" s="48" t="s">
        <v>1797</v>
      </c>
      <c r="E46" s="47">
        <f>IF(F46="-","",LOOKUP(F46,'Card Library'!A2:A1411,'Card Library'!G2:G1411))</f>
        <v>0</v>
      </c>
      <c r="F46" s="51" t="s">
        <v>1916</v>
      </c>
      <c r="G46" s="97"/>
      <c r="H46" s="54">
        <f>LOOKUP(I46,'Card Library'!A2:A1411,'Card Library'!G2:G1411)</f>
        <v>1</v>
      </c>
      <c r="I46" s="48" t="s">
        <v>2029</v>
      </c>
      <c r="J46" s="47">
        <f>IF(K46="-","",LOOKUP(K46,'Card Library'!A2:A1411,'Card Library'!G2:G1411))</f>
        <v>1</v>
      </c>
      <c r="K46" s="48" t="s">
        <v>2032</v>
      </c>
      <c r="L46" s="47">
        <f>IF(M46="-","",LOOKUP(M46,'Card Library'!A2:A1411,'Card Library'!G2:G1411))</f>
        <v>4</v>
      </c>
      <c r="M46" s="51" t="s">
        <v>2055</v>
      </c>
    </row>
    <row r="47" spans="1:16" s="37" customFormat="1" ht="12" customHeight="1">
      <c r="B47" s="32"/>
      <c r="C47" s="40"/>
      <c r="D47" s="32"/>
      <c r="E47" s="40"/>
      <c r="F47" s="32"/>
      <c r="G47" s="36"/>
      <c r="H47" s="36"/>
      <c r="I47" s="32"/>
      <c r="J47" s="40"/>
      <c r="K47" s="32"/>
      <c r="L47" s="40"/>
      <c r="M47" s="32"/>
    </row>
    <row r="48" spans="1:16" ht="12" customHeight="1">
      <c r="A48" s="93" t="s">
        <v>3716</v>
      </c>
      <c r="B48" s="94"/>
      <c r="C48" s="55" t="s">
        <v>3828</v>
      </c>
      <c r="G48" s="95">
        <v>10</v>
      </c>
      <c r="K48" s="35" t="s">
        <v>3821</v>
      </c>
      <c r="L48" s="98" t="s">
        <v>3717</v>
      </c>
      <c r="M48" s="99"/>
    </row>
    <row r="49" spans="1:13" ht="12" customHeight="1">
      <c r="A49" s="52">
        <f>LOOKUP(B49,'Card Library'!A2:A1411,'Card Library'!G2:G1411)</f>
        <v>2</v>
      </c>
      <c r="B49" s="44" t="s">
        <v>2118</v>
      </c>
      <c r="C49" s="43">
        <f>IF(D49="-","",LOOKUP(D49,'Card Library'!A2:A1411,'Card Library'!G2:G1411))</f>
        <v>4</v>
      </c>
      <c r="D49" s="44" t="s">
        <v>2145</v>
      </c>
      <c r="E49" s="43">
        <f>IF(F49="-","",LOOKUP(F49,'Card Library'!A2:A1411,'Card Library'!G2:G1411))</f>
        <v>3</v>
      </c>
      <c r="F49" s="49" t="s">
        <v>2148</v>
      </c>
      <c r="G49" s="96"/>
      <c r="H49" s="52">
        <f>LOOKUP(I49,'Card Library'!A2:A1411,'Card Library'!G2:G1411)</f>
        <v>1</v>
      </c>
      <c r="I49" s="44" t="s">
        <v>2294</v>
      </c>
      <c r="J49" s="43">
        <f>IF(K49="-","",LOOKUP(K49,'Card Library'!A2:A1411,'Card Library'!G2:G1411))</f>
        <v>2</v>
      </c>
      <c r="K49" s="44" t="s">
        <v>2329</v>
      </c>
      <c r="L49" s="43">
        <f>IF(M49="-","",LOOKUP(M49,'Card Library'!A2:A1411,'Card Library'!G2:G1411))</f>
        <v>1</v>
      </c>
      <c r="M49" s="49" t="s">
        <v>2356</v>
      </c>
    </row>
    <row r="50" spans="1:13" ht="12" customHeight="1">
      <c r="A50" s="53">
        <f>LOOKUP(B50,'Card Library'!A2:A1411,'Card Library'!G2:G1411)</f>
        <v>4</v>
      </c>
      <c r="B50" s="46" t="s">
        <v>2158</v>
      </c>
      <c r="C50" s="45">
        <f>IF(D50="-","",LOOKUP(D50,'Card Library'!A2:A1411,'Card Library'!G2:G1411))</f>
        <v>4</v>
      </c>
      <c r="D50" s="46" t="s">
        <v>2165</v>
      </c>
      <c r="E50" s="45">
        <f>IF(F50="-","",LOOKUP(F50,'Card Library'!A2:A1411,'Card Library'!G2:G1411))</f>
        <v>0</v>
      </c>
      <c r="F50" s="50" t="s">
        <v>2170</v>
      </c>
      <c r="G50" s="96"/>
      <c r="H50" s="53">
        <f>LOOKUP(I50,'Card Library'!A2:A1411,'Card Library'!G2:G1411)</f>
        <v>0</v>
      </c>
      <c r="I50" s="46" t="s">
        <v>2359</v>
      </c>
      <c r="J50" s="45">
        <f>IF(K50="-","",LOOKUP(K50,'Card Library'!A2:A1411,'Card Library'!G2:G1411))</f>
        <v>2</v>
      </c>
      <c r="K50" s="46" t="s">
        <v>2363</v>
      </c>
      <c r="L50" s="45">
        <f>IF(M50="-","",LOOKUP(M50,'Card Library'!A2:A1411,'Card Library'!G2:G1411))</f>
        <v>4</v>
      </c>
      <c r="M50" s="50" t="s">
        <v>2422</v>
      </c>
    </row>
    <row r="51" spans="1:13" ht="12" customHeight="1">
      <c r="A51" s="54">
        <f>LOOKUP(B51,'Card Library'!A2:A1411,'Card Library'!G2:G1411)</f>
        <v>4</v>
      </c>
      <c r="B51" s="48" t="s">
        <v>2197</v>
      </c>
      <c r="C51" s="47">
        <f>IF(D51="-","",LOOKUP(D51,'Card Library'!A2:A1411,'Card Library'!G2:G1411))</f>
        <v>4</v>
      </c>
      <c r="D51" s="48" t="s">
        <v>2203</v>
      </c>
      <c r="E51" s="47">
        <f>IF(F51="-","",LOOKUP(F51,'Card Library'!A2:A1411,'Card Library'!G2:G1411))</f>
        <v>4</v>
      </c>
      <c r="F51" s="51" t="s">
        <v>2228</v>
      </c>
      <c r="G51" s="97"/>
      <c r="H51" s="54">
        <f>LOOKUP(I51,'Card Library'!A2:A1411,'Card Library'!G2:G1411)</f>
        <v>0</v>
      </c>
      <c r="I51" s="48" t="s">
        <v>2432</v>
      </c>
      <c r="J51" s="47">
        <f>IF(K51="-","",LOOKUP(K51,'Card Library'!A2:A1411,'Card Library'!G2:G1411))</f>
        <v>4</v>
      </c>
      <c r="K51" s="48" t="s">
        <v>2472</v>
      </c>
      <c r="L51" s="47">
        <f>IF(M51="-","",LOOKUP(M51,'Card Library'!A2:A1411,'Card Library'!G2:G1411))</f>
        <v>4</v>
      </c>
      <c r="M51" s="51" t="s">
        <v>2539</v>
      </c>
    </row>
    <row r="52" spans="1:13" s="37" customFormat="1" ht="12" customHeight="1">
      <c r="B52" s="32"/>
      <c r="C52" s="40"/>
      <c r="D52" s="32"/>
      <c r="E52" s="40"/>
      <c r="F52" s="32"/>
      <c r="G52" s="36"/>
      <c r="H52" s="36"/>
      <c r="I52" s="32"/>
      <c r="J52" s="40"/>
      <c r="K52" s="32"/>
      <c r="L52" s="40"/>
      <c r="M52" s="32"/>
    </row>
    <row r="53" spans="1:13" ht="12" customHeight="1">
      <c r="A53" s="93" t="s">
        <v>3716</v>
      </c>
      <c r="B53" s="94"/>
      <c r="C53" s="55" t="s">
        <v>3827</v>
      </c>
      <c r="G53" s="95">
        <v>11</v>
      </c>
      <c r="K53" s="35" t="s">
        <v>3822</v>
      </c>
      <c r="L53" s="98" t="s">
        <v>3717</v>
      </c>
      <c r="M53" s="99"/>
    </row>
    <row r="54" spans="1:13" ht="12" customHeight="1">
      <c r="A54" s="52">
        <f>LOOKUP(B54,'Card Library'!A2:A1411,'Card Library'!G2:G1411)</f>
        <v>1</v>
      </c>
      <c r="B54" s="44" t="s">
        <v>2560</v>
      </c>
      <c r="C54" s="43">
        <f>IF(D54="-","",LOOKUP(D54,'Card Library'!A2:A1411,'Card Library'!G2:G1411))</f>
        <v>4</v>
      </c>
      <c r="D54" s="44" t="s">
        <v>2580</v>
      </c>
      <c r="E54" s="43">
        <f>IF(F54="-","",LOOKUP(F54,'Card Library'!A2:A1411,'Card Library'!G2:G1411))</f>
        <v>4</v>
      </c>
      <c r="F54" s="49" t="s">
        <v>2648</v>
      </c>
      <c r="G54" s="96"/>
      <c r="H54" s="52">
        <f>LOOKUP(I54,'Card Library'!A2:A1411,'Card Library'!G2:G1411)</f>
        <v>2</v>
      </c>
      <c r="I54" s="44" t="s">
        <v>2811</v>
      </c>
      <c r="J54" s="43">
        <f>IF(K54="-","",LOOKUP(K54,'Card Library'!A2:A1411,'Card Library'!G2:G1411))</f>
        <v>4</v>
      </c>
      <c r="K54" s="44" t="s">
        <v>2883</v>
      </c>
      <c r="L54" s="43">
        <f>IF(M54="-","",LOOKUP(M54,'Card Library'!A2:A1411,'Card Library'!G2:G1411))</f>
        <v>4</v>
      </c>
      <c r="M54" s="49" t="s">
        <v>2896</v>
      </c>
    </row>
    <row r="55" spans="1:13" ht="12" customHeight="1">
      <c r="A55" s="53">
        <f>LOOKUP(B55,'Card Library'!A2:A1411,'Card Library'!G2:G1411)</f>
        <v>0</v>
      </c>
      <c r="B55" s="46" t="s">
        <v>2669</v>
      </c>
      <c r="C55" s="45">
        <f>IF(D55="-","",LOOKUP(D55,'Card Library'!A2:A1411,'Card Library'!G2:G1411))</f>
        <v>4</v>
      </c>
      <c r="D55" s="46" t="s">
        <v>2686</v>
      </c>
      <c r="E55" s="45">
        <f>IF(F55="-","",LOOKUP(F55,'Card Library'!A2:A1411,'Card Library'!G2:G1411))</f>
        <v>0</v>
      </c>
      <c r="F55" s="50" t="s">
        <v>2697</v>
      </c>
      <c r="G55" s="96"/>
      <c r="H55" s="53">
        <f>LOOKUP(I55,'Card Library'!A2:A1411,'Card Library'!G2:G1411)</f>
        <v>0</v>
      </c>
      <c r="I55" s="46" t="s">
        <v>2898</v>
      </c>
      <c r="J55" s="45">
        <f>IF(K55="-","",LOOKUP(K55,'Card Library'!A2:A1411,'Card Library'!G2:G1411))</f>
        <v>4</v>
      </c>
      <c r="K55" s="46" t="s">
        <v>2916</v>
      </c>
      <c r="L55" s="45">
        <f>IF(M55="-","",LOOKUP(M55,'Card Library'!A2:A1411,'Card Library'!G2:G1411))</f>
        <v>4</v>
      </c>
      <c r="M55" s="50" t="s">
        <v>2963</v>
      </c>
    </row>
    <row r="56" spans="1:13" ht="12" customHeight="1">
      <c r="A56" s="54">
        <f>LOOKUP(B56,'Card Library'!A2:A1411,'Card Library'!G2:G1411)</f>
        <v>0</v>
      </c>
      <c r="B56" s="48" t="s">
        <v>2720</v>
      </c>
      <c r="C56" s="47">
        <f>IF(D56="-","",LOOKUP(D56,'Card Library'!A2:A1411,'Card Library'!G2:G1411))</f>
        <v>0</v>
      </c>
      <c r="D56" s="48" t="s">
        <v>2732</v>
      </c>
      <c r="E56" s="47">
        <f>IF(F56="-","",LOOKUP(F56,'Card Library'!A2:A1411,'Card Library'!G2:G1411))</f>
        <v>4</v>
      </c>
      <c r="F56" s="51" t="s">
        <v>2799</v>
      </c>
      <c r="G56" s="97"/>
      <c r="H56" s="54">
        <f>LOOKUP(I56,'Card Library'!A2:A1411,'Card Library'!G2:G1411)</f>
        <v>0</v>
      </c>
      <c r="I56" s="48" t="s">
        <v>2986</v>
      </c>
      <c r="J56" s="47">
        <f>IF(K56="-","",LOOKUP(K56,'Card Library'!A2:A1411,'Card Library'!G2:G1411))</f>
        <v>3</v>
      </c>
      <c r="K56" s="48" t="s">
        <v>3002</v>
      </c>
      <c r="L56" s="47">
        <f>IF(M56="-","",LOOKUP(M56,'Card Library'!A2:A1411,'Card Library'!G2:G1411))</f>
        <v>3</v>
      </c>
      <c r="M56" s="51" t="s">
        <v>3005</v>
      </c>
    </row>
    <row r="57" spans="1:13" s="37" customFormat="1" ht="12" customHeight="1">
      <c r="B57" s="32"/>
      <c r="C57" s="40"/>
      <c r="D57" s="32"/>
      <c r="E57" s="40"/>
      <c r="F57" s="32"/>
      <c r="G57" s="36"/>
      <c r="H57" s="36"/>
      <c r="I57" s="32"/>
      <c r="J57" s="40"/>
      <c r="K57" s="32"/>
      <c r="L57" s="40"/>
      <c r="M57" s="32"/>
    </row>
    <row r="58" spans="1:13" ht="12" customHeight="1">
      <c r="A58" s="93" t="s">
        <v>3716</v>
      </c>
      <c r="B58" s="94"/>
      <c r="C58" s="55" t="s">
        <v>3826</v>
      </c>
      <c r="G58" s="95">
        <v>12</v>
      </c>
      <c r="K58" s="35" t="s">
        <v>3823</v>
      </c>
      <c r="L58" s="98" t="s">
        <v>3717</v>
      </c>
      <c r="M58" s="99"/>
    </row>
    <row r="59" spans="1:13" ht="12" customHeight="1">
      <c r="A59" s="52">
        <f>LOOKUP(B59,'Card Library'!A2:A1411,'Card Library'!G2:G1411)</f>
        <v>1</v>
      </c>
      <c r="B59" s="44" t="s">
        <v>3007</v>
      </c>
      <c r="C59" s="43">
        <f>IF(D59="-","",LOOKUP(D59,'Card Library'!A2:A1411,'Card Library'!G2:G1411))</f>
        <v>1</v>
      </c>
      <c r="D59" s="44" t="s">
        <v>3023</v>
      </c>
      <c r="E59" s="43">
        <f>IF(F59="-","",LOOKUP(F59,'Card Library'!A2:A1411,'Card Library'!G2:G1411))</f>
        <v>2</v>
      </c>
      <c r="F59" s="49" t="s">
        <v>3076</v>
      </c>
      <c r="G59" s="96"/>
      <c r="H59" s="52">
        <f>LOOKUP(I59,'Card Library'!A2:A1411,'Card Library'!G2:G1411)</f>
        <v>4</v>
      </c>
      <c r="I59" s="44" t="s">
        <v>3171</v>
      </c>
      <c r="J59" s="43">
        <f>IF(K59="-","",LOOKUP(K59,'Card Library'!A2:A1411,'Card Library'!G2:G1411))</f>
        <v>0</v>
      </c>
      <c r="K59" s="44" t="s">
        <v>3183</v>
      </c>
      <c r="L59" s="43">
        <f>IF(M59="-","",LOOKUP(M59,'Card Library'!A2:A1411,'Card Library'!G2:G1411))</f>
        <v>4</v>
      </c>
      <c r="M59" s="49" t="s">
        <v>3197</v>
      </c>
    </row>
    <row r="60" spans="1:13" ht="12" customHeight="1">
      <c r="A60" s="53">
        <f>LOOKUP(B60,'Card Library'!A2:A1411,'Card Library'!G2:G1411)</f>
        <v>2</v>
      </c>
      <c r="B60" s="46" t="s">
        <v>3118</v>
      </c>
      <c r="C60" s="45">
        <f>IF(D60="-","",LOOKUP(D60,'Card Library'!A2:A1411,'Card Library'!G2:G1411))</f>
        <v>3</v>
      </c>
      <c r="D60" s="46" t="s">
        <v>3124</v>
      </c>
      <c r="E60" s="45">
        <f>IF(F60="-","",LOOKUP(F60,'Card Library'!A2:A1411,'Card Library'!G2:G1411))</f>
        <v>4</v>
      </c>
      <c r="F60" s="50" t="s">
        <v>3126</v>
      </c>
      <c r="G60" s="96"/>
      <c r="H60" s="53">
        <f>LOOKUP(I60,'Card Library'!A2:A1411,'Card Library'!G2:G1411)</f>
        <v>4</v>
      </c>
      <c r="I60" s="46" t="s">
        <v>3212</v>
      </c>
      <c r="J60" s="45">
        <f>IF(K60="-","",LOOKUP(K60,'Card Library'!A2:A1411,'Card Library'!G2:G1411))</f>
        <v>1</v>
      </c>
      <c r="K60" s="46" t="s">
        <v>3239</v>
      </c>
      <c r="L60" s="45">
        <f>IF(M60="-","",LOOKUP(M60,'Card Library'!A2:A1411,'Card Library'!G2:G1411))</f>
        <v>0</v>
      </c>
      <c r="M60" s="50" t="s">
        <v>3254</v>
      </c>
    </row>
    <row r="61" spans="1:13" ht="12" customHeight="1">
      <c r="A61" s="54">
        <f>LOOKUP(B61,'Card Library'!A2:A1411,'Card Library'!G2:G1411)</f>
        <v>4</v>
      </c>
      <c r="B61" s="48" t="s">
        <v>3137</v>
      </c>
      <c r="C61" s="47">
        <f>IF(D61="-","",LOOKUP(D61,'Card Library'!A2:A1411,'Card Library'!G2:G1411))</f>
        <v>4</v>
      </c>
      <c r="D61" s="48" t="s">
        <v>3164</v>
      </c>
      <c r="E61" s="47">
        <f>IF(F61="-","",LOOKUP(F61,'Card Library'!A2:A1411,'Card Library'!G2:G1411))</f>
        <v>4</v>
      </c>
      <c r="F61" s="51" t="s">
        <v>3167</v>
      </c>
      <c r="G61" s="97"/>
      <c r="H61" s="54">
        <f>LOOKUP(I61,'Card Library'!A2:A1411,'Card Library'!G2:G1411)</f>
        <v>4</v>
      </c>
      <c r="I61" s="48" t="s">
        <v>3287</v>
      </c>
      <c r="J61" s="47">
        <f>IF(K61="-","",LOOKUP(K61,'Card Library'!A2:A1411,'Card Library'!G2:G1411))</f>
        <v>4</v>
      </c>
      <c r="K61" s="48" t="s">
        <v>3310</v>
      </c>
      <c r="L61" s="47">
        <f>IF(M61="-","",LOOKUP(M61,'Card Library'!A2:A1411,'Card Library'!G2:G1411))</f>
        <v>0</v>
      </c>
      <c r="M61" s="51" t="s">
        <v>3318</v>
      </c>
    </row>
    <row r="62" spans="1:13" s="37" customFormat="1" ht="12" customHeight="1">
      <c r="B62" s="32"/>
      <c r="C62" s="40"/>
      <c r="D62" s="32"/>
      <c r="E62" s="40"/>
      <c r="F62" s="32"/>
      <c r="G62" s="36"/>
      <c r="H62" s="36"/>
      <c r="I62" s="32"/>
      <c r="J62" s="40"/>
      <c r="K62" s="32"/>
      <c r="L62" s="40"/>
      <c r="M62" s="32"/>
    </row>
    <row r="63" spans="1:13" ht="12" customHeight="1">
      <c r="A63" s="93" t="s">
        <v>3716</v>
      </c>
      <c r="B63" s="94"/>
      <c r="C63" s="55" t="s">
        <v>3825</v>
      </c>
      <c r="G63" s="95">
        <v>13</v>
      </c>
      <c r="K63" s="35" t="s">
        <v>3824</v>
      </c>
      <c r="L63" s="98" t="s">
        <v>3717</v>
      </c>
      <c r="M63" s="99"/>
    </row>
    <row r="64" spans="1:13" ht="12" customHeight="1">
      <c r="A64" s="52">
        <f>LOOKUP(B64,'Card Library'!A2:A1411,'Card Library'!G2:G1411)</f>
        <v>1</v>
      </c>
      <c r="B64" s="44" t="s">
        <v>3427</v>
      </c>
      <c r="C64" s="43">
        <f>IF(D64="-","",LOOKUP(D64,'Card Library'!A2:A1411,'Card Library'!G2:G1411))</f>
        <v>2</v>
      </c>
      <c r="D64" s="44" t="s">
        <v>3429</v>
      </c>
      <c r="E64" s="43">
        <f>IF(F64="-","",LOOKUP(F64,'Card Library'!A2:A1411,'Card Library'!G2:G1411))</f>
        <v>4</v>
      </c>
      <c r="F64" s="49" t="s">
        <v>3445</v>
      </c>
      <c r="G64" s="96"/>
      <c r="H64" s="52">
        <f>LOOKUP(I64,'Card Library'!A2:A1411,'Card Library'!G2:G1411)</f>
        <v>0</v>
      </c>
      <c r="I64" s="44" t="s">
        <v>3605</v>
      </c>
      <c r="J64" s="43">
        <f>IF(K64="-","",LOOKUP(K64,'Card Library'!A2:A1411,'Card Library'!G2:G1411))</f>
        <v>4</v>
      </c>
      <c r="K64" s="44" t="s">
        <v>3624</v>
      </c>
      <c r="L64" s="43">
        <f>IF(M64="-","",LOOKUP(M64,'Card Library'!A2:A1411,'Card Library'!G2:G1411))</f>
        <v>2</v>
      </c>
      <c r="M64" s="49" t="s">
        <v>3658</v>
      </c>
    </row>
    <row r="65" spans="1:13" ht="12" customHeight="1">
      <c r="A65" s="53">
        <f>LOOKUP(B65,'Card Library'!A2:A1411,'Card Library'!G2:G1411)</f>
        <v>1</v>
      </c>
      <c r="B65" s="46" t="s">
        <v>3462</v>
      </c>
      <c r="C65" s="45">
        <f>IF(D65="-","",LOOKUP(D65,'Card Library'!A2:A1411,'Card Library'!G2:G1411))</f>
        <v>4</v>
      </c>
      <c r="D65" s="46" t="s">
        <v>3473</v>
      </c>
      <c r="E65" s="45">
        <f>IF(F65="-","",LOOKUP(F65,'Card Library'!A2:A1411,'Card Library'!G2:G1411))</f>
        <v>0</v>
      </c>
      <c r="F65" s="50" t="s">
        <v>3494</v>
      </c>
      <c r="G65" s="96"/>
      <c r="H65" s="53">
        <f>LOOKUP(I65,'Card Library'!A2:A1411,'Card Library'!G2:G1411)</f>
        <v>4</v>
      </c>
      <c r="I65" s="46" t="s">
        <v>3669</v>
      </c>
      <c r="J65" s="45">
        <f>IF(K65="-","",LOOKUP(K65,'Card Library'!A2:A1411,'Card Library'!G2:G1411))</f>
        <v>4</v>
      </c>
      <c r="K65" s="46" t="s">
        <v>3681</v>
      </c>
      <c r="L65" s="45" t="str">
        <f>IF(M65="-","",LOOKUP(M65,'Card Library'!A2:A1411,'Card Library'!G2:G1411))</f>
        <v/>
      </c>
      <c r="M65" s="50" t="s">
        <v>36</v>
      </c>
    </row>
    <row r="66" spans="1:13" ht="12" customHeight="1">
      <c r="A66" s="54">
        <f>LOOKUP(B66,'Card Library'!A2:A1411,'Card Library'!G2:G1411)</f>
        <v>4</v>
      </c>
      <c r="B66" s="48" t="s">
        <v>3551</v>
      </c>
      <c r="C66" s="47">
        <f>IF(D66="-","",LOOKUP(D66,'Card Library'!A2:A1411,'Card Library'!G2:G1411))</f>
        <v>0</v>
      </c>
      <c r="D66" s="48" t="s">
        <v>3569</v>
      </c>
      <c r="E66" s="47">
        <f>IF(F66="-","",LOOKUP(F66,'Card Library'!A2:A1411,'Card Library'!G2:G1411))</f>
        <v>0</v>
      </c>
      <c r="F66" s="51" t="s">
        <v>3600</v>
      </c>
      <c r="G66" s="97"/>
      <c r="H66" s="54" t="str">
        <f>IF(I66="-","",LOOKUP(I66,'Card Library'!A2:A1411,'Card Library'!G2:G1411))</f>
        <v/>
      </c>
      <c r="I66" s="48" t="s">
        <v>36</v>
      </c>
      <c r="J66" s="47" t="str">
        <f>IF(K66="-","",LOOKUP(K66,'Card Library'!A2:A1411,'Card Library'!G2:G1411))</f>
        <v/>
      </c>
      <c r="K66" s="48" t="s">
        <v>36</v>
      </c>
      <c r="L66" s="47" t="str">
        <f>IF(M66="-","",LOOKUP(M66,'Card Library'!A2:A1411,'Card Library'!G2:G1411))</f>
        <v/>
      </c>
      <c r="M66" s="51" t="s">
        <v>36</v>
      </c>
    </row>
    <row r="67" spans="1:13" s="37" customFormat="1" ht="12" customHeight="1">
      <c r="B67" s="32"/>
      <c r="C67" s="40"/>
      <c r="D67" s="32"/>
      <c r="E67" s="40"/>
      <c r="F67" s="32"/>
      <c r="G67" s="36"/>
      <c r="H67" s="36"/>
      <c r="I67" s="32"/>
      <c r="J67" s="40"/>
      <c r="K67" s="32"/>
      <c r="L67" s="40"/>
      <c r="M67" s="32"/>
    </row>
    <row r="68" spans="1:13" ht="12" customHeight="1">
      <c r="A68" s="93" t="s">
        <v>3716</v>
      </c>
      <c r="B68" s="94"/>
      <c r="C68" s="55" t="s">
        <v>3830</v>
      </c>
      <c r="G68" s="95">
        <v>14</v>
      </c>
      <c r="K68" s="35" t="s">
        <v>3833</v>
      </c>
      <c r="L68" s="98" t="s">
        <v>3717</v>
      </c>
      <c r="M68" s="99"/>
    </row>
    <row r="69" spans="1:13" ht="12" customHeight="1">
      <c r="A69" s="52">
        <f>LOOKUP(B69,'Card Library'!A2:A1411,'Card Library'!G2:G1411)</f>
        <v>1</v>
      </c>
      <c r="B69" s="44" t="s">
        <v>82</v>
      </c>
      <c r="C69" s="43">
        <f>IF(D69="-","",LOOKUP(D69,'Card Library'!A2:A1411,'Card Library'!G2:G1411))</f>
        <v>0</v>
      </c>
      <c r="D69" s="44" t="s">
        <v>215</v>
      </c>
      <c r="E69" s="43">
        <f>IF(F69="-","",LOOKUP(F69,'Card Library'!A2:A1411,'Card Library'!G2:G1411))</f>
        <v>0</v>
      </c>
      <c r="F69" s="49" t="s">
        <v>305</v>
      </c>
      <c r="G69" s="96"/>
      <c r="H69" s="52">
        <f>LOOKUP(I69,'Card Library'!A2:A1411,'Card Library'!G2:G1411)</f>
        <v>1</v>
      </c>
      <c r="I69" s="44" t="s">
        <v>1657</v>
      </c>
      <c r="J69" s="43">
        <f>IF(K69="-","",LOOKUP(K69,'Card Library'!A2:A1411,'Card Library'!G2:G1411))</f>
        <v>0</v>
      </c>
      <c r="K69" s="44" t="s">
        <v>1660</v>
      </c>
      <c r="L69" s="43">
        <f>IF(M69="-","",LOOKUP(M69,'Card Library'!A2:A1411,'Card Library'!G2:G1411))</f>
        <v>0</v>
      </c>
      <c r="M69" s="49" t="s">
        <v>1682</v>
      </c>
    </row>
    <row r="70" spans="1:13" ht="12" customHeight="1">
      <c r="A70" s="53">
        <f>LOOKUP(B70,'Card Library'!A2:A1411,'Card Library'!G2:G1411)</f>
        <v>1</v>
      </c>
      <c r="B70" s="46" t="s">
        <v>334</v>
      </c>
      <c r="C70" s="45">
        <f>IF(D70="-","",LOOKUP(D70,'Card Library'!A2:A1411,'Card Library'!G2:G1411))</f>
        <v>1</v>
      </c>
      <c r="D70" s="46" t="s">
        <v>399</v>
      </c>
      <c r="E70" s="45">
        <f>IF(F70="-","",LOOKUP(F70,'Card Library'!A2:A1411,'Card Library'!G2:G1411))</f>
        <v>1</v>
      </c>
      <c r="F70" s="50" t="s">
        <v>459</v>
      </c>
      <c r="G70" s="96"/>
      <c r="H70" s="53">
        <f>LOOKUP(I70,'Card Library'!A2:A1411,'Card Library'!G2:G1411)</f>
        <v>1</v>
      </c>
      <c r="I70" s="46" t="s">
        <v>1889</v>
      </c>
      <c r="J70" s="45">
        <f>IF(K70="-","",LOOKUP(K70,'Card Library'!A2:A1411,'Card Library'!G2:G1411))</f>
        <v>0</v>
      </c>
      <c r="K70" s="46" t="s">
        <v>1929</v>
      </c>
      <c r="L70" s="45">
        <f>IF(M70="-","",LOOKUP(M70,'Card Library'!A2:A1411,'Card Library'!G2:G1411))</f>
        <v>1</v>
      </c>
      <c r="M70" s="50" t="s">
        <v>2020</v>
      </c>
    </row>
    <row r="71" spans="1:13" ht="12" customHeight="1">
      <c r="A71" s="54">
        <f>LOOKUP(B71,'Card Library'!A2:A1411,'Card Library'!G2:G1411)</f>
        <v>1</v>
      </c>
      <c r="B71" s="48" t="s">
        <v>657</v>
      </c>
      <c r="C71" s="47">
        <f>IF(D71="-","",LOOKUP(D71,'Card Library'!A2:A1411,'Card Library'!G2:G1411))</f>
        <v>1</v>
      </c>
      <c r="D71" s="48" t="s">
        <v>720</v>
      </c>
      <c r="E71" s="47">
        <f>IF(F71="-","",LOOKUP(F71,'Card Library'!A2:A1411,'Card Library'!G2:G1411))</f>
        <v>0</v>
      </c>
      <c r="F71" s="51" t="s">
        <v>946</v>
      </c>
      <c r="G71" s="97"/>
      <c r="H71" s="54">
        <f>LOOKUP(I71,'Card Library'!A2:A1411,'Card Library'!G2:G1411)</f>
        <v>0</v>
      </c>
      <c r="I71" s="48" t="s">
        <v>2194</v>
      </c>
      <c r="J71" s="47">
        <f>IF(K71="-","",LOOKUP(K71,'Card Library'!A2:A1411,'Card Library'!G2:G1411))</f>
        <v>0</v>
      </c>
      <c r="K71" s="48" t="s">
        <v>2261</v>
      </c>
      <c r="L71" s="47">
        <f>IF(M71="-","",LOOKUP(M71,'Card Library'!A2:A1411,'Card Library'!G2:G1411))</f>
        <v>1</v>
      </c>
      <c r="M71" s="51" t="s">
        <v>2527</v>
      </c>
    </row>
    <row r="72" spans="1:13" s="37" customFormat="1" ht="12" customHeight="1">
      <c r="B72" s="32"/>
      <c r="C72" s="40"/>
      <c r="D72" s="32"/>
      <c r="E72" s="40"/>
      <c r="F72" s="32"/>
      <c r="G72" s="36"/>
      <c r="H72" s="36"/>
      <c r="I72" s="32"/>
      <c r="J72" s="40"/>
      <c r="K72" s="32"/>
      <c r="L72" s="40"/>
      <c r="M72" s="32"/>
    </row>
    <row r="73" spans="1:13" ht="12" customHeight="1">
      <c r="A73" s="93" t="s">
        <v>3716</v>
      </c>
      <c r="B73" s="94"/>
      <c r="C73" s="55" t="s">
        <v>3831</v>
      </c>
      <c r="G73" s="95">
        <v>15</v>
      </c>
      <c r="K73" s="35" t="s">
        <v>3832</v>
      </c>
      <c r="L73" s="98" t="s">
        <v>3717</v>
      </c>
      <c r="M73" s="99"/>
    </row>
    <row r="74" spans="1:13" ht="12" customHeight="1">
      <c r="A74" s="52">
        <f>LOOKUP(B74,'Card Library'!A2:A1411,'Card Library'!G2:G1411)</f>
        <v>0</v>
      </c>
      <c r="B74" s="44" t="s">
        <v>2961</v>
      </c>
      <c r="C74" s="43">
        <f>IF(D74="-","",LOOKUP(D74,'Card Library'!A2:A1411,'Card Library'!G2:G1411))</f>
        <v>0</v>
      </c>
      <c r="D74" s="44" t="s">
        <v>3116</v>
      </c>
      <c r="E74" s="43">
        <f>IF(F74="-","",LOOKUP(F74,'Card Library'!A2:A1411,'Card Library'!G2:G1411))</f>
        <v>0</v>
      </c>
      <c r="F74" s="49" t="s">
        <v>3147</v>
      </c>
      <c r="G74" s="96"/>
      <c r="H74" s="52">
        <f>LOOKUP(I74,'Card Library'!A2:A1411,'Card Library'!G2:G1411)</f>
        <v>0</v>
      </c>
      <c r="I74" s="44" t="s">
        <v>3412</v>
      </c>
      <c r="J74" s="43" t="str">
        <f>IF(K74="-","",LOOKUP(K74,'Card Library'!A2:A1411,'Card Library'!G2:G1411))</f>
        <v/>
      </c>
      <c r="K74" s="44" t="s">
        <v>36</v>
      </c>
      <c r="L74" s="43" t="str">
        <f>IF(M74="-","",LOOKUP(M74,'Card Library'!A2:A1411,'Card Library'!G2:G1411))</f>
        <v/>
      </c>
      <c r="M74" s="49" t="s">
        <v>36</v>
      </c>
    </row>
    <row r="75" spans="1:13" ht="12" customHeight="1">
      <c r="A75" s="53">
        <f>LOOKUP(B75,'Card Library'!A2:A1411,'Card Library'!G2:G1411)</f>
        <v>0</v>
      </c>
      <c r="B75" s="46" t="s">
        <v>3178</v>
      </c>
      <c r="C75" s="45">
        <f>IF(D75="-","",LOOKUP(D75,'Card Library'!A2:A1411,'Card Library'!G2:G1411))</f>
        <v>1</v>
      </c>
      <c r="D75" s="46" t="s">
        <v>3347</v>
      </c>
      <c r="E75" s="45">
        <f>IF(F75="-","",LOOKUP(F75,'Card Library'!A2:A1411,'Card Library'!G2:G1411))</f>
        <v>1</v>
      </c>
      <c r="F75" s="50" t="s">
        <v>3349</v>
      </c>
      <c r="G75" s="96"/>
      <c r="H75" s="53" t="str">
        <f>IF(I75="-","",LOOKUP(I75,'Card Library'!A2:A1411,'Card Library'!G2:G1411))</f>
        <v/>
      </c>
      <c r="I75" s="46" t="s">
        <v>36</v>
      </c>
      <c r="J75" s="45" t="str">
        <f>IF(K75="-","",LOOKUP(K75,'Card Library'!A2:A1411,'Card Library'!G2:G1411))</f>
        <v/>
      </c>
      <c r="K75" s="46" t="s">
        <v>36</v>
      </c>
      <c r="L75" s="45" t="str">
        <f>IF(M75="-","",LOOKUP(M75,'Card Library'!A2:A1411,'Card Library'!G2:G1411))</f>
        <v/>
      </c>
      <c r="M75" s="50" t="s">
        <v>36</v>
      </c>
    </row>
    <row r="76" spans="1:13" ht="12" customHeight="1">
      <c r="A76" s="54">
        <f>LOOKUP(B76,'Card Library'!A2:A1411,'Card Library'!G2:G1411)</f>
        <v>0</v>
      </c>
      <c r="B76" s="48" t="s">
        <v>3357</v>
      </c>
      <c r="C76" s="47">
        <f>IF(D76="-","",LOOKUP(D76,'Card Library'!A2:A1411,'Card Library'!G2:G1411))</f>
        <v>1</v>
      </c>
      <c r="D76" s="48" t="s">
        <v>3369</v>
      </c>
      <c r="E76" s="47">
        <f>IF(F76="-","",LOOKUP(F76,'Card Library'!A2:A1411,'Card Library'!G2:G1411))</f>
        <v>0</v>
      </c>
      <c r="F76" s="51" t="s">
        <v>3374</v>
      </c>
      <c r="G76" s="97"/>
      <c r="H76" s="54" t="str">
        <f>IF(I76="-","",LOOKUP(I76,'Card Library'!A2:A1411,'Card Library'!G2:G1411))</f>
        <v/>
      </c>
      <c r="I76" s="48" t="s">
        <v>36</v>
      </c>
      <c r="J76" s="47" t="str">
        <f>IF(K76="-","",LOOKUP(K76,'Card Library'!A2:A1411,'Card Library'!G2:G1411))</f>
        <v/>
      </c>
      <c r="K76" s="48" t="s">
        <v>36</v>
      </c>
      <c r="L76" s="47" t="str">
        <f>IF(M76="-","",LOOKUP(M76,'Card Library'!A2:A1411,'Card Library'!G2:G1411))</f>
        <v/>
      </c>
      <c r="M76" s="51" t="s">
        <v>36</v>
      </c>
    </row>
    <row r="77" spans="1:13" s="37" customFormat="1" ht="12" customHeight="1">
      <c r="B77" s="32"/>
      <c r="C77" s="40"/>
      <c r="D77" s="32"/>
      <c r="E77" s="40"/>
      <c r="F77" s="32"/>
      <c r="G77" s="36"/>
      <c r="H77" s="36"/>
      <c r="I77" s="32"/>
      <c r="J77" s="40"/>
      <c r="K77" s="32"/>
      <c r="L77" s="40"/>
      <c r="M77" s="32"/>
    </row>
    <row r="78" spans="1:13" ht="12" customHeight="1">
      <c r="A78" s="93" t="s">
        <v>3716</v>
      </c>
      <c r="B78" s="94"/>
      <c r="C78" s="55"/>
      <c r="G78" s="95">
        <v>16</v>
      </c>
      <c r="K78" s="35"/>
      <c r="L78" s="98" t="s">
        <v>3717</v>
      </c>
      <c r="M78" s="99"/>
    </row>
    <row r="79" spans="1:13" ht="12" customHeight="1">
      <c r="A79" s="52" t="str">
        <f>IF(B79="-","",LOOKUP(B79,'Card Library'!A2:A1411,'Card Library'!G2:G1411))</f>
        <v/>
      </c>
      <c r="B79" s="44" t="s">
        <v>36</v>
      </c>
      <c r="C79" s="43" t="str">
        <f>IF(D79="-","",LOOKUP(D79,'Card Library'!A2:A1411,'Card Library'!G2:G1411))</f>
        <v/>
      </c>
      <c r="D79" s="44" t="s">
        <v>36</v>
      </c>
      <c r="E79" s="43" t="str">
        <f>IF(F79="-","",LOOKUP(F79,'Card Library'!A2:A1411,'Card Library'!G2:G1411))</f>
        <v/>
      </c>
      <c r="F79" s="49" t="s">
        <v>36</v>
      </c>
      <c r="G79" s="96"/>
      <c r="H79" s="52" t="str">
        <f>IF(I79="-","",LOOKUP(I79,'Card Library'!A2:A1411,'Card Library'!G2:G1411))</f>
        <v/>
      </c>
      <c r="I79" s="44" t="s">
        <v>36</v>
      </c>
      <c r="J79" s="43" t="str">
        <f>IF(K79="-","",LOOKUP(K79,'Card Library'!A2:A1411,'Card Library'!G2:G1411))</f>
        <v/>
      </c>
      <c r="K79" s="44" t="s">
        <v>36</v>
      </c>
      <c r="L79" s="43" t="str">
        <f>IF(M79="-","",LOOKUP(M79,'Card Library'!A2:A1411,'Card Library'!G2:G1411))</f>
        <v/>
      </c>
      <c r="M79" s="49" t="s">
        <v>36</v>
      </c>
    </row>
    <row r="80" spans="1:13" ht="12" customHeight="1">
      <c r="A80" s="53" t="str">
        <f>IF(B80="-","",LOOKUP(B80,'Card Library'!A2:A1411,'Card Library'!G2:G1411))</f>
        <v/>
      </c>
      <c r="B80" s="46" t="s">
        <v>36</v>
      </c>
      <c r="C80" s="45" t="str">
        <f>IF(D80="-","",LOOKUP(D80,'Card Library'!A2:A1411,'Card Library'!G2:G1411))</f>
        <v/>
      </c>
      <c r="D80" s="46" t="s">
        <v>36</v>
      </c>
      <c r="E80" s="45" t="str">
        <f>IF(F80="-","",LOOKUP(F80,'Card Library'!A2:A1411,'Card Library'!G2:G1411))</f>
        <v/>
      </c>
      <c r="F80" s="50" t="s">
        <v>36</v>
      </c>
      <c r="G80" s="96"/>
      <c r="H80" s="53" t="str">
        <f>IF(I80="-","",LOOKUP(I80,'Card Library'!A2:A1411,'Card Library'!G2:G1411))</f>
        <v/>
      </c>
      <c r="I80" s="46" t="s">
        <v>36</v>
      </c>
      <c r="J80" s="45" t="str">
        <f>IF(K80="-","",LOOKUP(K80,'Card Library'!A2:A1411,'Card Library'!G2:G1411))</f>
        <v/>
      </c>
      <c r="K80" s="46" t="s">
        <v>36</v>
      </c>
      <c r="L80" s="45" t="str">
        <f>IF(M80="-","",LOOKUP(M80,'Card Library'!A2:A1411,'Card Library'!G2:G1411))</f>
        <v/>
      </c>
      <c r="M80" s="50" t="s">
        <v>36</v>
      </c>
    </row>
    <row r="81" spans="1:19" ht="12" customHeight="1">
      <c r="A81" s="54" t="str">
        <f>IF(B81="-","",LOOKUP(B81,'Card Library'!A2:A1411,'Card Library'!G2:G1411))</f>
        <v/>
      </c>
      <c r="B81" s="48" t="s">
        <v>36</v>
      </c>
      <c r="C81" s="47" t="str">
        <f>IF(D81="-","",LOOKUP(D81,'Card Library'!A2:A1411,'Card Library'!G2:G1411))</f>
        <v/>
      </c>
      <c r="D81" s="48" t="s">
        <v>36</v>
      </c>
      <c r="E81" s="47" t="str">
        <f>IF(F81="-","",LOOKUP(F81,'Card Library'!A2:A1411,'Card Library'!G2:G1411))</f>
        <v/>
      </c>
      <c r="F81" s="51" t="s">
        <v>36</v>
      </c>
      <c r="G81" s="97"/>
      <c r="H81" s="54" t="str">
        <f>IF(I81="-","",LOOKUP(I81,'Card Library'!A2:A1411,'Card Library'!G2:G1411))</f>
        <v/>
      </c>
      <c r="I81" s="48" t="s">
        <v>36</v>
      </c>
      <c r="J81" s="47" t="str">
        <f>IF(K81="-","",LOOKUP(K81,'Card Library'!A2:A1411,'Card Library'!G2:G1411))</f>
        <v/>
      </c>
      <c r="K81" s="48" t="s">
        <v>36</v>
      </c>
      <c r="L81" s="47" t="str">
        <f>IF(M81="-","",LOOKUP(M81,'Card Library'!A2:A1411,'Card Library'!G2:G1411))</f>
        <v/>
      </c>
      <c r="M81" s="51" t="s">
        <v>36</v>
      </c>
      <c r="S81" s="37"/>
    </row>
    <row r="82" spans="1:19" s="37" customFormat="1" ht="12" customHeight="1">
      <c r="B82" s="32"/>
      <c r="C82" s="40"/>
      <c r="D82" s="32"/>
      <c r="E82" s="40"/>
      <c r="F82" s="32"/>
      <c r="G82" s="36"/>
      <c r="H82" s="36"/>
      <c r="I82" s="32"/>
      <c r="J82" s="40"/>
      <c r="K82" s="32"/>
      <c r="L82" s="40"/>
      <c r="M82" s="32"/>
    </row>
    <row r="83" spans="1:19" ht="12" customHeight="1">
      <c r="A83" s="93" t="s">
        <v>3716</v>
      </c>
      <c r="B83" s="94"/>
      <c r="C83" s="55"/>
      <c r="G83" s="95">
        <v>17</v>
      </c>
      <c r="K83" s="35"/>
      <c r="L83" s="98" t="s">
        <v>3717</v>
      </c>
      <c r="M83" s="99"/>
    </row>
    <row r="84" spans="1:19" ht="12" customHeight="1">
      <c r="A84" s="52" t="str">
        <f>IF(B84="-","",LOOKUP(B84,'Card Library'!A2:A1411,'Card Library'!G2:G1411))</f>
        <v/>
      </c>
      <c r="B84" s="44" t="s">
        <v>36</v>
      </c>
      <c r="C84" s="43" t="str">
        <f>IF(D84="-","",LOOKUP(D84,'Card Library'!A2:A1411,'Card Library'!G2:G1411))</f>
        <v/>
      </c>
      <c r="D84" s="44" t="s">
        <v>36</v>
      </c>
      <c r="E84" s="43" t="str">
        <f>IF(F84="-","",LOOKUP(F84,'Card Library'!A2:A1411,'Card Library'!G2:G1411))</f>
        <v/>
      </c>
      <c r="F84" s="49" t="s">
        <v>36</v>
      </c>
      <c r="G84" s="96"/>
      <c r="H84" s="52" t="str">
        <f>IF(I84="-","",LOOKUP(I84,'Card Library'!A2:A1411,'Card Library'!G2:G1411))</f>
        <v/>
      </c>
      <c r="I84" s="44" t="s">
        <v>36</v>
      </c>
      <c r="J84" s="43" t="str">
        <f>IF(K84="-","",LOOKUP(K84,'Card Library'!A2:A1411,'Card Library'!G2:G1411))</f>
        <v/>
      </c>
      <c r="K84" s="44" t="s">
        <v>36</v>
      </c>
      <c r="L84" s="43" t="str">
        <f>IF(M84="-","",LOOKUP(M84,'Card Library'!A2:A1411,'Card Library'!G2:G1411))</f>
        <v/>
      </c>
      <c r="M84" s="49" t="s">
        <v>36</v>
      </c>
    </row>
    <row r="85" spans="1:19" ht="12" customHeight="1">
      <c r="A85" s="53" t="str">
        <f>IF(B85="-","",LOOKUP(B85,'Card Library'!A2:A1411,'Card Library'!G2:G1411))</f>
        <v/>
      </c>
      <c r="B85" s="46" t="s">
        <v>36</v>
      </c>
      <c r="C85" s="45" t="str">
        <f>IF(D85="-","",LOOKUP(D85,'Card Library'!A2:A1411,'Card Library'!G2:G1411))</f>
        <v/>
      </c>
      <c r="D85" s="46" t="s">
        <v>36</v>
      </c>
      <c r="E85" s="45" t="str">
        <f>IF(F85="-","",LOOKUP(F85,'Card Library'!A2:A1411,'Card Library'!G2:G1411))</f>
        <v/>
      </c>
      <c r="F85" s="50" t="s">
        <v>36</v>
      </c>
      <c r="G85" s="96"/>
      <c r="H85" s="53" t="str">
        <f>IF(I85="-","",LOOKUP(I85,'Card Library'!A2:A1411,'Card Library'!G2:G1411))</f>
        <v/>
      </c>
      <c r="I85" s="46" t="s">
        <v>36</v>
      </c>
      <c r="J85" s="45" t="str">
        <f>IF(K85="-","",LOOKUP(K85,'Card Library'!A2:A1411,'Card Library'!G2:G1411))</f>
        <v/>
      </c>
      <c r="K85" s="46" t="s">
        <v>36</v>
      </c>
      <c r="L85" s="45" t="str">
        <f>IF(M85="-","",LOOKUP(M85,'Card Library'!A2:A1411,'Card Library'!G2:G1411))</f>
        <v/>
      </c>
      <c r="M85" s="50" t="s">
        <v>36</v>
      </c>
    </row>
    <row r="86" spans="1:19" ht="12" customHeight="1">
      <c r="A86" s="54" t="str">
        <f>IF(B86="-","",LOOKUP(B86,'Card Library'!A2:A1411,'Card Library'!G2:G1411))</f>
        <v/>
      </c>
      <c r="B86" s="48" t="s">
        <v>36</v>
      </c>
      <c r="C86" s="47" t="str">
        <f>IF(D86="-","",LOOKUP(D86,'Card Library'!A2:A1411,'Card Library'!G2:G1411))</f>
        <v/>
      </c>
      <c r="D86" s="48" t="s">
        <v>36</v>
      </c>
      <c r="E86" s="47" t="str">
        <f>IF(F86="-","",LOOKUP(F86,'Card Library'!A2:A1411,'Card Library'!G2:G1411))</f>
        <v/>
      </c>
      <c r="F86" s="51" t="s">
        <v>36</v>
      </c>
      <c r="G86" s="97"/>
      <c r="H86" s="54" t="str">
        <f>IF(I86="-","",LOOKUP(I86,'Card Library'!A2:A1411,'Card Library'!G2:G1411))</f>
        <v/>
      </c>
      <c r="I86" s="48" t="s">
        <v>36</v>
      </c>
      <c r="J86" s="47" t="str">
        <f>IF(K86="-","",LOOKUP(K86,'Card Library'!A2:A1411,'Card Library'!G2:G1411))</f>
        <v/>
      </c>
      <c r="K86" s="48" t="s">
        <v>36</v>
      </c>
      <c r="L86" s="47" t="str">
        <f>IF(M86="-","",LOOKUP(M86,'Card Library'!A2:A1411,'Card Library'!G2:G1411))</f>
        <v/>
      </c>
      <c r="M86" s="51" t="s">
        <v>36</v>
      </c>
    </row>
    <row r="87" spans="1:19" s="37" customFormat="1" ht="12" customHeight="1">
      <c r="B87" s="32"/>
      <c r="C87" s="40"/>
      <c r="D87" s="32"/>
      <c r="E87" s="40"/>
      <c r="F87" s="32"/>
      <c r="G87" s="36"/>
      <c r="H87" s="36"/>
      <c r="I87" s="32"/>
      <c r="J87" s="40"/>
      <c r="K87" s="32"/>
      <c r="L87" s="40"/>
      <c r="M87" s="32"/>
    </row>
    <row r="88" spans="1:19" ht="12" customHeight="1">
      <c r="A88" s="93" t="s">
        <v>3716</v>
      </c>
      <c r="B88" s="94"/>
      <c r="C88" s="55"/>
      <c r="G88" s="95">
        <v>18</v>
      </c>
      <c r="K88" s="35"/>
      <c r="L88" s="98" t="s">
        <v>3717</v>
      </c>
      <c r="M88" s="99"/>
    </row>
    <row r="89" spans="1:19" ht="12" customHeight="1">
      <c r="A89" s="52" t="str">
        <f>IF(B89="-","",LOOKUP(B89,'Card Library'!A2:A1411,'Card Library'!G2:G1411))</f>
        <v/>
      </c>
      <c r="B89" s="44" t="s">
        <v>36</v>
      </c>
      <c r="C89" s="43" t="str">
        <f>IF(D89="-","",LOOKUP(D89,'Card Library'!A2:A1411,'Card Library'!G2:G1411))</f>
        <v/>
      </c>
      <c r="D89" s="44" t="s">
        <v>36</v>
      </c>
      <c r="E89" s="43" t="str">
        <f>IF(F89="-","",LOOKUP(F89,'Card Library'!A2:A1411,'Card Library'!G2:G1411))</f>
        <v/>
      </c>
      <c r="F89" s="49" t="s">
        <v>36</v>
      </c>
      <c r="G89" s="96"/>
      <c r="H89" s="52" t="str">
        <f>IF(I89="-","",LOOKUP(I89,'Card Library'!A2:A1411,'Card Library'!G2:G1411))</f>
        <v/>
      </c>
      <c r="I89" s="44" t="s">
        <v>36</v>
      </c>
      <c r="J89" s="43" t="str">
        <f>IF(K89="-","",LOOKUP(K89,'Card Library'!A2:A1411,'Card Library'!G2:G1411))</f>
        <v/>
      </c>
      <c r="K89" s="44" t="s">
        <v>36</v>
      </c>
      <c r="L89" s="43" t="str">
        <f>IF(M89="-","",LOOKUP(M89,'Card Library'!A2:A1411,'Card Library'!G2:G1411))</f>
        <v/>
      </c>
      <c r="M89" s="49" t="s">
        <v>36</v>
      </c>
    </row>
    <row r="90" spans="1:19" ht="12" customHeight="1">
      <c r="A90" s="53" t="str">
        <f>IF(B90="-","",LOOKUP(B90,'Card Library'!A2:A1411,'Card Library'!G2:G1411))</f>
        <v/>
      </c>
      <c r="B90" s="46" t="s">
        <v>36</v>
      </c>
      <c r="C90" s="45" t="str">
        <f>IF(D90="-","",LOOKUP(D90,'Card Library'!A2:A1411,'Card Library'!G2:G1411))</f>
        <v/>
      </c>
      <c r="D90" s="46" t="s">
        <v>36</v>
      </c>
      <c r="E90" s="45" t="str">
        <f>IF(F90="-","",LOOKUP(F90,'Card Library'!A2:A1411,'Card Library'!G2:G1411))</f>
        <v/>
      </c>
      <c r="F90" s="50" t="s">
        <v>36</v>
      </c>
      <c r="G90" s="96"/>
      <c r="H90" s="53" t="str">
        <f>IF(I90="-","",LOOKUP(I90,'Card Library'!A2:A1411,'Card Library'!G2:G1411))</f>
        <v/>
      </c>
      <c r="I90" s="46" t="s">
        <v>36</v>
      </c>
      <c r="J90" s="45" t="str">
        <f>IF(K90="-","",LOOKUP(K90,'Card Library'!A2:A1411,'Card Library'!G2:G1411))</f>
        <v/>
      </c>
      <c r="K90" s="46" t="s">
        <v>36</v>
      </c>
      <c r="L90" s="45" t="str">
        <f>IF(M90="-","",LOOKUP(M90,'Card Library'!A2:A1411,'Card Library'!G2:G1411))</f>
        <v/>
      </c>
      <c r="M90" s="50" t="s">
        <v>36</v>
      </c>
    </row>
    <row r="91" spans="1:19" ht="12" customHeight="1">
      <c r="A91" s="54" t="str">
        <f>IF(B91="-","",LOOKUP(B91,'Card Library'!A2:A1411,'Card Library'!G2:G1411))</f>
        <v/>
      </c>
      <c r="B91" s="48" t="s">
        <v>36</v>
      </c>
      <c r="C91" s="47" t="str">
        <f>IF(D91="-","",LOOKUP(D91,'Card Library'!A2:A1411,'Card Library'!G2:G1411))</f>
        <v/>
      </c>
      <c r="D91" s="48" t="s">
        <v>36</v>
      </c>
      <c r="E91" s="47" t="str">
        <f>IF(F91="-","",LOOKUP(F91,'Card Library'!A2:A1411,'Card Library'!G2:G1411))</f>
        <v/>
      </c>
      <c r="F91" s="51" t="s">
        <v>36</v>
      </c>
      <c r="G91" s="97"/>
      <c r="H91" s="54" t="str">
        <f>IF(I91="-","",LOOKUP(I91,'Card Library'!A2:A1411,'Card Library'!G2:G1411))</f>
        <v/>
      </c>
      <c r="I91" s="48" t="s">
        <v>36</v>
      </c>
      <c r="J91" s="47" t="str">
        <f>IF(K91="-","",LOOKUP(K91,'Card Library'!A2:A1411,'Card Library'!G2:G1411))</f>
        <v/>
      </c>
      <c r="K91" s="48" t="s">
        <v>36</v>
      </c>
      <c r="L91" s="47" t="str">
        <f>IF(M91="-","",LOOKUP(M91,'Card Library'!A2:A1411,'Card Library'!G2:G1411))</f>
        <v/>
      </c>
      <c r="M91" s="51" t="s">
        <v>36</v>
      </c>
    </row>
    <row r="92" spans="1:19" s="37" customFormat="1" ht="12" customHeight="1">
      <c r="B92" s="32"/>
      <c r="C92" s="40"/>
      <c r="D92" s="32"/>
      <c r="E92" s="40"/>
      <c r="F92" s="32"/>
      <c r="G92" s="36"/>
      <c r="H92" s="36"/>
      <c r="I92" s="32"/>
      <c r="J92" s="40"/>
      <c r="K92" s="32"/>
      <c r="L92" s="40"/>
      <c r="M92" s="32"/>
    </row>
    <row r="93" spans="1:19" ht="12" customHeight="1">
      <c r="A93" s="93" t="s">
        <v>3716</v>
      </c>
      <c r="B93" s="94"/>
      <c r="C93" s="55"/>
      <c r="G93" s="95">
        <v>19</v>
      </c>
      <c r="K93" s="35"/>
      <c r="L93" s="98" t="s">
        <v>3717</v>
      </c>
      <c r="M93" s="99"/>
    </row>
    <row r="94" spans="1:19" ht="12" customHeight="1">
      <c r="A94" s="52" t="str">
        <f>IF(B94="-","",LOOKUP(B94,'Card Library'!A2:A1411,'Card Library'!G2:G1411))</f>
        <v/>
      </c>
      <c r="B94" s="44" t="s">
        <v>36</v>
      </c>
      <c r="C94" s="43" t="str">
        <f>IF(D94="-","",LOOKUP(D94,'Card Library'!A2:A1411,'Card Library'!G2:G1411))</f>
        <v/>
      </c>
      <c r="D94" s="44" t="s">
        <v>36</v>
      </c>
      <c r="E94" s="43" t="str">
        <f>IF(F94="-","",LOOKUP(F94,'Card Library'!A2:A1411,'Card Library'!G2:G1411))</f>
        <v/>
      </c>
      <c r="F94" s="49" t="s">
        <v>36</v>
      </c>
      <c r="G94" s="96"/>
      <c r="H94" s="52" t="str">
        <f>IF(I94="-","",LOOKUP(I94,'Card Library'!A2:A1411,'Card Library'!G2:G1411))</f>
        <v/>
      </c>
      <c r="I94" s="44" t="s">
        <v>36</v>
      </c>
      <c r="J94" s="43" t="str">
        <f>IF(K94="-","",LOOKUP(K94,'Card Library'!A2:A1411,'Card Library'!G2:G1411))</f>
        <v/>
      </c>
      <c r="K94" s="44" t="s">
        <v>36</v>
      </c>
      <c r="L94" s="43" t="str">
        <f>IF(M94="-","",LOOKUP(M94,'Card Library'!A2:A1411,'Card Library'!G2:G1411))</f>
        <v/>
      </c>
      <c r="M94" s="49" t="s">
        <v>36</v>
      </c>
    </row>
    <row r="95" spans="1:19" ht="12" customHeight="1">
      <c r="A95" s="53" t="str">
        <f>IF(B95="-","",LOOKUP(B95,'Card Library'!A2:A1411,'Card Library'!G2:G1411))</f>
        <v/>
      </c>
      <c r="B95" s="46" t="s">
        <v>36</v>
      </c>
      <c r="C95" s="45" t="str">
        <f>IF(D95="-","",LOOKUP(D95,'Card Library'!A2:A1411,'Card Library'!G2:G1411))</f>
        <v/>
      </c>
      <c r="D95" s="46" t="s">
        <v>36</v>
      </c>
      <c r="E95" s="45" t="str">
        <f>IF(F95="-","",LOOKUP(F95,'Card Library'!A2:A1411,'Card Library'!G2:G1411))</f>
        <v/>
      </c>
      <c r="F95" s="50" t="s">
        <v>36</v>
      </c>
      <c r="G95" s="96"/>
      <c r="H95" s="53" t="str">
        <f>IF(I95="-","",LOOKUP(I95,'Card Library'!A2:A1411,'Card Library'!G2:G1411))</f>
        <v/>
      </c>
      <c r="I95" s="46" t="s">
        <v>36</v>
      </c>
      <c r="J95" s="45" t="str">
        <f>IF(K95="-","",LOOKUP(K95,'Card Library'!A2:A1411,'Card Library'!G2:G1411))</f>
        <v/>
      </c>
      <c r="K95" s="46" t="s">
        <v>36</v>
      </c>
      <c r="L95" s="45" t="str">
        <f>IF(M95="-","",LOOKUP(M95,'Card Library'!A2:A1411,'Card Library'!G2:G1411))</f>
        <v/>
      </c>
      <c r="M95" s="50" t="s">
        <v>36</v>
      </c>
    </row>
    <row r="96" spans="1:19" ht="12" customHeight="1">
      <c r="A96" s="54" t="str">
        <f>IF(B96="-","",LOOKUP(B96,'Card Library'!A2:A1411,'Card Library'!G2:G1411))</f>
        <v/>
      </c>
      <c r="B96" s="48" t="s">
        <v>36</v>
      </c>
      <c r="C96" s="47" t="str">
        <f>IF(D96="-","",LOOKUP(D96,'Card Library'!A2:A1411,'Card Library'!G2:G1411))</f>
        <v/>
      </c>
      <c r="D96" s="48" t="s">
        <v>36</v>
      </c>
      <c r="E96" s="47" t="str">
        <f>IF(F96="-","",LOOKUP(F96,'Card Library'!A2:A1411,'Card Library'!G2:G1411))</f>
        <v/>
      </c>
      <c r="F96" s="51" t="s">
        <v>36</v>
      </c>
      <c r="G96" s="97"/>
      <c r="H96" s="54" t="str">
        <f>IF(I96="-","",LOOKUP(I96,'Card Library'!A2:A1411,'Card Library'!G2:G1411))</f>
        <v/>
      </c>
      <c r="I96" s="48" t="s">
        <v>36</v>
      </c>
      <c r="J96" s="47" t="str">
        <f>IF(K96="-","",LOOKUP(K96,'Card Library'!A2:A1411,'Card Library'!G2:G1411))</f>
        <v/>
      </c>
      <c r="K96" s="48" t="s">
        <v>36</v>
      </c>
      <c r="L96" s="47" t="str">
        <f>IF(M96="-","",LOOKUP(M96,'Card Library'!A2:A1411,'Card Library'!G2:G1411))</f>
        <v/>
      </c>
      <c r="M96" s="51" t="s">
        <v>36</v>
      </c>
    </row>
    <row r="97" spans="1:13" s="37" customFormat="1" ht="12" customHeight="1">
      <c r="B97" s="32"/>
      <c r="C97" s="40"/>
      <c r="D97" s="32"/>
      <c r="E97" s="40"/>
      <c r="F97" s="32"/>
      <c r="G97" s="36"/>
      <c r="H97" s="36"/>
      <c r="I97" s="32"/>
      <c r="J97" s="40"/>
      <c r="K97" s="32"/>
      <c r="L97" s="40"/>
      <c r="M97" s="32"/>
    </row>
    <row r="98" spans="1:13" ht="12" customHeight="1">
      <c r="A98" s="93" t="s">
        <v>3716</v>
      </c>
      <c r="B98" s="94"/>
      <c r="C98" s="55"/>
      <c r="G98" s="95">
        <v>20</v>
      </c>
      <c r="K98" s="35"/>
      <c r="L98" s="98" t="s">
        <v>3717</v>
      </c>
      <c r="M98" s="99"/>
    </row>
    <row r="99" spans="1:13" ht="12" customHeight="1">
      <c r="A99" s="52" t="str">
        <f>IF(B99="-","",LOOKUP(B99,'Card Library'!A2:A1411,'Card Library'!G2:G1411))</f>
        <v/>
      </c>
      <c r="B99" s="44" t="s">
        <v>36</v>
      </c>
      <c r="C99" s="43" t="str">
        <f>IF(D99="-","",LOOKUP(D99,'Card Library'!A2:A1411,'Card Library'!G2:G1411))</f>
        <v/>
      </c>
      <c r="D99" s="44" t="s">
        <v>36</v>
      </c>
      <c r="E99" s="43" t="str">
        <f>IF(F99="-","",LOOKUP(F99,'Card Library'!A2:A1411,'Card Library'!G2:G1411))</f>
        <v/>
      </c>
      <c r="F99" s="49" t="s">
        <v>36</v>
      </c>
      <c r="G99" s="96"/>
      <c r="H99" s="52" t="str">
        <f>IF(I99="-","",LOOKUP(I99,'Card Library'!A2:A1411,'Card Library'!G2:G1411))</f>
        <v/>
      </c>
      <c r="I99" s="44" t="s">
        <v>36</v>
      </c>
      <c r="J99" s="43" t="str">
        <f>IF(K99="-","",LOOKUP(K99,'Card Library'!A2:A1411,'Card Library'!G2:G1411))</f>
        <v/>
      </c>
      <c r="K99" s="44" t="s">
        <v>36</v>
      </c>
      <c r="L99" s="43" t="str">
        <f>IF(M99="-","",LOOKUP(M99,'Card Library'!A2:A1411,'Card Library'!G2:G1411))</f>
        <v/>
      </c>
      <c r="M99" s="49" t="s">
        <v>36</v>
      </c>
    </row>
    <row r="100" spans="1:13" ht="12" customHeight="1">
      <c r="A100" s="53" t="str">
        <f>IF(B100="-","",LOOKUP(B100,'Card Library'!A2:A1411,'Card Library'!G2:G1411))</f>
        <v/>
      </c>
      <c r="B100" s="46" t="s">
        <v>36</v>
      </c>
      <c r="C100" s="45" t="str">
        <f>IF(D100="-","",LOOKUP(D100,'Card Library'!A2:A1411,'Card Library'!G2:G1411))</f>
        <v/>
      </c>
      <c r="D100" s="46" t="s">
        <v>36</v>
      </c>
      <c r="E100" s="45" t="str">
        <f>IF(F100="-","",LOOKUP(F100,'Card Library'!A2:A1411,'Card Library'!G2:G1411))</f>
        <v/>
      </c>
      <c r="F100" s="50" t="s">
        <v>36</v>
      </c>
      <c r="G100" s="96"/>
      <c r="H100" s="53" t="str">
        <f>IF(I100="-","",LOOKUP(I100,'Card Library'!A2:A1411,'Card Library'!G2:G1411))</f>
        <v/>
      </c>
      <c r="I100" s="46" t="s">
        <v>36</v>
      </c>
      <c r="J100" s="45" t="str">
        <f>IF(K100="-","",LOOKUP(K100,'Card Library'!A2:A1411,'Card Library'!G2:G1411))</f>
        <v/>
      </c>
      <c r="K100" s="46" t="s">
        <v>36</v>
      </c>
      <c r="L100" s="45" t="str">
        <f>IF(M100="-","",LOOKUP(M100,'Card Library'!A2:A1411,'Card Library'!G2:G1411))</f>
        <v/>
      </c>
      <c r="M100" s="50" t="s">
        <v>36</v>
      </c>
    </row>
    <row r="101" spans="1:13" ht="12" customHeight="1">
      <c r="A101" s="54" t="str">
        <f>IF(B101="-","",LOOKUP(B101,'Card Library'!A2:A1411,'Card Library'!G2:G1411))</f>
        <v/>
      </c>
      <c r="B101" s="48" t="s">
        <v>36</v>
      </c>
      <c r="C101" s="47" t="str">
        <f>IF(D101="-","",LOOKUP(D101,'Card Library'!A2:A1411,'Card Library'!G2:G1411))</f>
        <v/>
      </c>
      <c r="D101" s="48" t="s">
        <v>36</v>
      </c>
      <c r="E101" s="47" t="str">
        <f>IF(F101="-","",LOOKUP(F101,'Card Library'!A2:A1411,'Card Library'!G2:G1411))</f>
        <v/>
      </c>
      <c r="F101" s="51" t="s">
        <v>36</v>
      </c>
      <c r="G101" s="97"/>
      <c r="H101" s="54" t="str">
        <f>IF(I101="-","",LOOKUP(I101,'Card Library'!A2:A1411,'Card Library'!G2:G1411))</f>
        <v/>
      </c>
      <c r="I101" s="48" t="s">
        <v>36</v>
      </c>
      <c r="J101" s="47" t="str">
        <f>IF(K101="-","",LOOKUP(K101,'Card Library'!A2:A1411,'Card Library'!G2:G1411))</f>
        <v/>
      </c>
      <c r="K101" s="48" t="s">
        <v>36</v>
      </c>
      <c r="L101" s="47" t="str">
        <f>IF(M101="-","",LOOKUP(M101,'Card Library'!A2:A1411,'Card Library'!G2:G1411))</f>
        <v/>
      </c>
      <c r="M101" s="51" t="s">
        <v>36</v>
      </c>
    </row>
    <row r="103" spans="1:13" ht="12" customHeight="1">
      <c r="C103" s="33"/>
      <c r="E103" s="33"/>
      <c r="G103" s="33"/>
      <c r="H103" s="33"/>
      <c r="J103" s="33"/>
      <c r="L103" s="33"/>
    </row>
    <row r="104" spans="1:13">
      <c r="G104" s="33"/>
      <c r="H104" s="33"/>
    </row>
  </sheetData>
  <mergeCells count="61">
    <mergeCell ref="A1:M1"/>
    <mergeCell ref="A3:B3"/>
    <mergeCell ref="G3:G6"/>
    <mergeCell ref="L3:M3"/>
    <mergeCell ref="A8:B8"/>
    <mergeCell ref="G8:G11"/>
    <mergeCell ref="L8:M8"/>
    <mergeCell ref="A13:B13"/>
    <mergeCell ref="G13:G16"/>
    <mergeCell ref="L13:M13"/>
    <mergeCell ref="A18:B18"/>
    <mergeCell ref="G18:G21"/>
    <mergeCell ref="L18:M18"/>
    <mergeCell ref="A23:B23"/>
    <mergeCell ref="G23:G26"/>
    <mergeCell ref="L23:M23"/>
    <mergeCell ref="A28:B28"/>
    <mergeCell ref="G28:G31"/>
    <mergeCell ref="L28:M28"/>
    <mergeCell ref="A33:B33"/>
    <mergeCell ref="G33:G36"/>
    <mergeCell ref="L33:M33"/>
    <mergeCell ref="A38:B38"/>
    <mergeCell ref="G38:G41"/>
    <mergeCell ref="L38:M38"/>
    <mergeCell ref="A43:B43"/>
    <mergeCell ref="G43:G46"/>
    <mergeCell ref="L43:M43"/>
    <mergeCell ref="A48:B48"/>
    <mergeCell ref="G48:G51"/>
    <mergeCell ref="L48:M48"/>
    <mergeCell ref="A53:B53"/>
    <mergeCell ref="G53:G56"/>
    <mergeCell ref="L53:M53"/>
    <mergeCell ref="A58:B58"/>
    <mergeCell ref="G58:G61"/>
    <mergeCell ref="L58:M58"/>
    <mergeCell ref="A63:B63"/>
    <mergeCell ref="G63:G66"/>
    <mergeCell ref="L63:M63"/>
    <mergeCell ref="A68:B68"/>
    <mergeCell ref="G68:G71"/>
    <mergeCell ref="L68:M68"/>
    <mergeCell ref="A73:B73"/>
    <mergeCell ref="G73:G76"/>
    <mergeCell ref="L73:M73"/>
    <mergeCell ref="A78:B78"/>
    <mergeCell ref="G78:G81"/>
    <mergeCell ref="L78:M78"/>
    <mergeCell ref="A83:B83"/>
    <mergeCell ref="G83:G86"/>
    <mergeCell ref="L83:M83"/>
    <mergeCell ref="A88:B88"/>
    <mergeCell ref="G88:G91"/>
    <mergeCell ref="L88:M88"/>
    <mergeCell ref="A93:B93"/>
    <mergeCell ref="G93:G96"/>
    <mergeCell ref="L93:M93"/>
    <mergeCell ref="A98:B98"/>
    <mergeCell ref="G98:G101"/>
    <mergeCell ref="L98:M98"/>
  </mergeCells>
  <pageMargins left="0.31496062992125984" right="0.31496062992125984" top="0.31496062992125984" bottom="0.31496062992125984" header="0" footer="0"/>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Introduction</vt:lpstr>
      <vt:lpstr>Card Library</vt:lpstr>
      <vt:lpstr>Portfolio n°1</vt:lpstr>
      <vt:lpstr>Portfolio n°2</vt:lpstr>
      <vt:lpstr>Portfolio 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2011-03-20T13:10:23Z</dcterms:created>
  <dcterms:modified xsi:type="dcterms:W3CDTF">2011-06-17T17:42:34Z</dcterms:modified>
</cp:coreProperties>
</file>